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5" windowHeight="10770" tabRatio="736" firstSheet="5" activeTab="10"/>
  </bookViews>
  <sheets>
    <sheet name="Sobota_I_kolo_sekt_A" sheetId="1" r:id="rId1"/>
    <sheet name="Sobota_I_kolo_sekt_B" sheetId="2" r:id="rId2"/>
    <sheet name="Sobota_I_kolo_sekt_C" sheetId="3" r:id="rId3"/>
    <sheet name="Sobota_I_kolo_sekt_D" sheetId="4" r:id="rId4"/>
    <sheet name="Celkovo_sobota_I_kola" sheetId="5" r:id="rId5"/>
    <sheet name="Nedela_I_kolo_sekt_A" sheetId="6" r:id="rId6"/>
    <sheet name="Nedela_I_kolo_sekt_B" sheetId="7" r:id="rId7"/>
    <sheet name="Nedela_I_kolo_sekt_C" sheetId="8" r:id="rId8"/>
    <sheet name="Nedela_I_kolo_sekt_D" sheetId="9" r:id="rId9"/>
    <sheet name="Celkovo_nedela_I_kola" sheetId="10" r:id="rId10"/>
    <sheet name="Celkovo_Preteky" sheetId="11" r:id="rId11"/>
  </sheets>
  <definedNames>
    <definedName name="Excel_BuiltIn__FilterDatabase_1">#REF!</definedName>
    <definedName name="ZV" localSheetId="5">'Nedela_I_kolo_sekt_A'!$E$4</definedName>
    <definedName name="ZV" localSheetId="0">'Sobota_I_kolo_sekt_A'!$E$4</definedName>
  </definedNames>
  <calcPr fullCalcOnLoad="1"/>
</workbook>
</file>

<file path=xl/sharedStrings.xml><?xml version="1.0" encoding="utf-8"?>
<sst xmlns="http://schemas.openxmlformats.org/spreadsheetml/2006/main" count="632" uniqueCount="159">
  <si>
    <t>Čísla stanovísk</t>
  </si>
  <si>
    <t>Meno, priezvisko pretekára</t>
  </si>
  <si>
    <t>MsO SRZ</t>
  </si>
  <si>
    <t>Rozhoduje</t>
  </si>
  <si>
    <t>Počet bodov 1.č.</t>
  </si>
  <si>
    <t>Počet rýb 1.č.</t>
  </si>
  <si>
    <t>Umiestnenie 1.č.</t>
  </si>
  <si>
    <t>Počet bodov 2.č.</t>
  </si>
  <si>
    <t>Počet rýb 2.č.</t>
  </si>
  <si>
    <t>Umiestnenie 2.č.</t>
  </si>
  <si>
    <t>Súčet umiestnení</t>
  </si>
  <si>
    <t>Celkový počet bodov</t>
  </si>
  <si>
    <t>Celkový počet rýb</t>
  </si>
  <si>
    <t>Umiestnenie CELKOM</t>
  </si>
  <si>
    <t>Body do ATP</t>
  </si>
  <si>
    <t>A1</t>
  </si>
  <si>
    <t>A6</t>
  </si>
  <si>
    <t>C3</t>
  </si>
  <si>
    <t>A2</t>
  </si>
  <si>
    <t>A7</t>
  </si>
  <si>
    <t>C4</t>
  </si>
  <si>
    <t>A3</t>
  </si>
  <si>
    <t>A8</t>
  </si>
  <si>
    <t>C5</t>
  </si>
  <si>
    <t>A4</t>
  </si>
  <si>
    <t>A9</t>
  </si>
  <si>
    <t>C6</t>
  </si>
  <si>
    <t>A5</t>
  </si>
  <si>
    <t>A10</t>
  </si>
  <si>
    <t>C7</t>
  </si>
  <si>
    <t>C8</t>
  </si>
  <si>
    <t>C9</t>
  </si>
  <si>
    <t>C10</t>
  </si>
  <si>
    <t>C1</t>
  </si>
  <si>
    <t>D6</t>
  </si>
  <si>
    <t>C2</t>
  </si>
  <si>
    <t>D7</t>
  </si>
  <si>
    <t>D8</t>
  </si>
  <si>
    <t>D9</t>
  </si>
  <si>
    <t>D10</t>
  </si>
  <si>
    <t>D1</t>
  </si>
  <si>
    <t>D2</t>
  </si>
  <si>
    <t>D3</t>
  </si>
  <si>
    <t>D4</t>
  </si>
  <si>
    <t>D5</t>
  </si>
  <si>
    <t>B1</t>
  </si>
  <si>
    <t>B6</t>
  </si>
  <si>
    <t>B2</t>
  </si>
  <si>
    <t>B7</t>
  </si>
  <si>
    <t>B3</t>
  </si>
  <si>
    <t>B8</t>
  </si>
  <si>
    <t>B4</t>
  </si>
  <si>
    <t>B9</t>
  </si>
  <si>
    <t>B5</t>
  </si>
  <si>
    <t>B10</t>
  </si>
  <si>
    <t xml:space="preserve">D1 </t>
  </si>
  <si>
    <t>p.č.</t>
  </si>
  <si>
    <t>Sektor A</t>
  </si>
  <si>
    <t>Sektor B</t>
  </si>
  <si>
    <t>Sektor C</t>
  </si>
  <si>
    <t>Sektor D</t>
  </si>
  <si>
    <t>Body spolu (súčet umiestnení A+B+C+D)</t>
  </si>
  <si>
    <t>Body spolu</t>
  </si>
  <si>
    <t>Umiestnenie</t>
  </si>
  <si>
    <t>A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</si>
  <si>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</si>
  <si>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</si>
  <si>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</si>
  <si>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</si>
  <si>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</si>
  <si>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</si>
  <si>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</si>
  <si>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</si>
  <si>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</si>
  <si>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</si>
  <si>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</si>
  <si>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</si>
  <si>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C1 </t>
  </si>
  <si>
    <t xml:space="preserve">A1 </t>
  </si>
  <si>
    <t xml:space="preserve">B1 </t>
  </si>
  <si>
    <t>počet rýb</t>
  </si>
  <si>
    <t>počet bodov</t>
  </si>
  <si>
    <t>III.pretek</t>
  </si>
  <si>
    <t xml:space="preserve">1.pretek I.kola -sektor A   (LRU-Prívlač - Divízia, Piešťany 5-6.7.2014)                                                                                                                                                                                </t>
  </si>
  <si>
    <t xml:space="preserve">1.pretek I.kola -sektor B   (LRU-Prívlač - Divízia, Piešťany 5-6.7.2014)                                                                                                                                                                                </t>
  </si>
  <si>
    <t xml:space="preserve">1.pretek I.kola -sektor C   (LRU-Prívlač - Divízia, Piešťany 5-6.7.2014)                                                                                                                                                                                </t>
  </si>
  <si>
    <t xml:space="preserve">1.pretek I.kola -sektor D   (LRU-Prívlač - Divízia, Piešťany 5-6.7.2014)                                                                                                                                                                                </t>
  </si>
  <si>
    <t>Celkovo 1.pretek(sobota) I.kola (LRU-Prívlač - Divízia, Piešťany 5-6.7.2014)</t>
  </si>
  <si>
    <t xml:space="preserve">2.pretek I.kola -sektor A  (LRU-Prívlač - Divízia, Piešťany 5-6.7.2014))                                                                                                                                                                                </t>
  </si>
  <si>
    <t xml:space="preserve">2.pretek I.kola -sektor B   (LRU-Prívlač - Divízia, Piešťany 5-6.7.2014)                                                                                                                                                                                </t>
  </si>
  <si>
    <t xml:space="preserve">2.pretek I.kola -sektor C   (LRU-Prívlač - Divízia, Piešťany 5-6.7.2014)                                                                                                                                                                                </t>
  </si>
  <si>
    <t xml:space="preserve">2.pretek I.kola -sektor D  (LRU-Prívlač - Divízia, Piešťany 5-6.7.2014)                                                                                                                                                                                </t>
  </si>
  <si>
    <t>Celkovo 2.pretek(sobota) I.kola  (LRU-Prívlač - Divízia, Piešťany 5-6.7.2014)</t>
  </si>
  <si>
    <t>Martin Otávka</t>
  </si>
  <si>
    <t>Humenné</t>
  </si>
  <si>
    <t>Juraj Brek</t>
  </si>
  <si>
    <t>Peter Brcko</t>
  </si>
  <si>
    <t>Peter Bača</t>
  </si>
  <si>
    <t>Miko Luboslav</t>
  </si>
  <si>
    <t>Púchov C</t>
  </si>
  <si>
    <t>Marek Šedý</t>
  </si>
  <si>
    <t>Kováčik Peter</t>
  </si>
  <si>
    <t>Šedý Radoslav</t>
  </si>
  <si>
    <t>Kadlec Pavol</t>
  </si>
  <si>
    <t>Púchov B</t>
  </si>
  <si>
    <t>Luhový Miroslav</t>
  </si>
  <si>
    <t>Mikač Miroslav</t>
  </si>
  <si>
    <t>Horváth Adam</t>
  </si>
  <si>
    <t>Zavadil Patrik</t>
  </si>
  <si>
    <t>Hlohovec</t>
  </si>
  <si>
    <t>Levčík Miroslav</t>
  </si>
  <si>
    <t>Černay Peter</t>
  </si>
  <si>
    <t>Vašíček Pavel</t>
  </si>
  <si>
    <t>Zajac Matej</t>
  </si>
  <si>
    <t xml:space="preserve">Bánovce </t>
  </si>
  <si>
    <t>Miklas Marek</t>
  </si>
  <si>
    <t>Bánovce</t>
  </si>
  <si>
    <t>Igas Jakub</t>
  </si>
  <si>
    <t>Petreje Stanislav</t>
  </si>
  <si>
    <t>Vagaš Martin</t>
  </si>
  <si>
    <t>Prešov</t>
  </si>
  <si>
    <t>Sedlák Jakub</t>
  </si>
  <si>
    <t>Giba Peter</t>
  </si>
  <si>
    <t>Klč Tomáš</t>
  </si>
  <si>
    <t>Zvolenský Peter</t>
  </si>
  <si>
    <t>Bratislava 1</t>
  </si>
  <si>
    <t>Talajková Karina</t>
  </si>
  <si>
    <t>Zsilka Ladislav</t>
  </si>
  <si>
    <t>Talajková Eva</t>
  </si>
  <si>
    <t>Kriho Marián</t>
  </si>
  <si>
    <t>Vrbové A</t>
  </si>
  <si>
    <t>Mešenec Martin</t>
  </si>
  <si>
    <t>Slávik Michal</t>
  </si>
  <si>
    <t>Pecník Branislav</t>
  </si>
  <si>
    <t>Bór Branislav</t>
  </si>
  <si>
    <t>Vrbové B</t>
  </si>
  <si>
    <t>Bór Martin</t>
  </si>
  <si>
    <t>Kollár Matej</t>
  </si>
  <si>
    <t>Gašpar Michael</t>
  </si>
  <si>
    <t>Dobrovodský Tomáš</t>
  </si>
  <si>
    <t>Trnava B</t>
  </si>
  <si>
    <t>Vajkúny Martin</t>
  </si>
  <si>
    <t>Dúbravec Lukáš</t>
  </si>
  <si>
    <t>Braniša Luboš</t>
  </si>
  <si>
    <t>Boor Martin</t>
  </si>
  <si>
    <t>Boor Branislav</t>
  </si>
  <si>
    <t>Tomášik Karol</t>
  </si>
  <si>
    <t>Lesay Lukáš</t>
  </si>
  <si>
    <t>Talajková Karin</t>
  </si>
  <si>
    <t>Igaz Jakub</t>
  </si>
  <si>
    <t>Šedý Marek</t>
  </si>
  <si>
    <t>Brek Juraj</t>
  </si>
  <si>
    <t>Otávka Martin</t>
  </si>
  <si>
    <t>Brcko Peter</t>
  </si>
  <si>
    <t>Bača Peter</t>
  </si>
  <si>
    <t>Zatura Jozef</t>
  </si>
  <si>
    <t>sobota</t>
  </si>
  <si>
    <t>nedela</t>
  </si>
  <si>
    <t>Celkovo 1 kolo LRU-Prívlač - Divízia, Piešťany 5-6.7.2014)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</si>
</sst>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u val="single"/>
      <sz val="14"/>
      <name val="Arial"/>
      <family val="2"/>
    </font>
    <font>
      <i/>
      <u val="single"/>
      <sz val="14"/>
      <name val="Arial"/>
      <family val="2"/>
    </font>
    <font>
      <i/>
      <sz val="14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color indexed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5" fillId="1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3" fillId="17" borderId="0" applyNumberFormat="0" applyBorder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0" fillId="18" borderId="5" applyNumberFormat="0" applyAlignment="0" applyProtection="0"/>
    <xf numFmtId="0" fontId="12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7" borderId="8" applyNumberFormat="0" applyAlignment="0" applyProtection="0"/>
    <xf numFmtId="0" fontId="4" fillId="19" borderId="8" applyNumberFormat="0" applyAlignment="0" applyProtection="0"/>
    <xf numFmtId="0" fontId="14" fillId="19" borderId="9" applyNumberFormat="0" applyAlignment="0" applyProtection="0"/>
    <xf numFmtId="0" fontId="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1" fillId="6" borderId="12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0" fillId="6" borderId="25" xfId="0" applyFont="1" applyFill="1" applyBorder="1" applyAlignment="1">
      <alignment horizontal="center" vertical="center" wrapText="1"/>
    </xf>
    <xf numFmtId="0" fontId="0" fillId="6" borderId="26" xfId="0" applyFont="1" applyFill="1" applyBorder="1" applyAlignment="1">
      <alignment horizontal="center" vertical="center" wrapText="1"/>
    </xf>
    <xf numFmtId="0" fontId="0" fillId="6" borderId="27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164" fontId="27" fillId="7" borderId="34" xfId="0" applyNumberFormat="1" applyFont="1" applyFill="1" applyBorder="1" applyAlignment="1">
      <alignment horizontal="center" vertical="center" wrapText="1"/>
    </xf>
    <xf numFmtId="164" fontId="27" fillId="7" borderId="35" xfId="0" applyNumberFormat="1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4" fillId="4" borderId="38" xfId="0" applyFont="1" applyFill="1" applyBorder="1" applyAlignment="1">
      <alignment horizontal="center" vertical="center" wrapText="1"/>
    </xf>
    <xf numFmtId="0" fontId="24" fillId="4" borderId="39" xfId="0" applyFont="1" applyFill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8" fillId="4" borderId="40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8" fillId="4" borderId="0" xfId="0" applyFont="1" applyFill="1" applyBorder="1" applyAlignment="1">
      <alignment horizontal="center" vertical="center" wrapText="1"/>
    </xf>
    <xf numFmtId="0" fontId="28" fillId="4" borderId="43" xfId="0" applyFont="1" applyFill="1" applyBorder="1" applyAlignment="1">
      <alignment horizontal="center" vertical="center" wrapText="1"/>
    </xf>
    <xf numFmtId="0" fontId="28" fillId="4" borderId="44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21" fillId="24" borderId="46" xfId="0" applyFont="1" applyFill="1" applyBorder="1" applyAlignment="1">
      <alignment horizontal="center" vertical="center" wrapText="1"/>
    </xf>
    <xf numFmtId="0" fontId="21" fillId="24" borderId="47" xfId="0" applyFont="1" applyFill="1" applyBorder="1" applyAlignment="1">
      <alignment horizontal="center" vertical="center" wrapText="1"/>
    </xf>
    <xf numFmtId="0" fontId="21" fillId="24" borderId="38" xfId="0" applyFont="1" applyFill="1" applyBorder="1" applyAlignment="1">
      <alignment horizontal="center" vertical="center" wrapText="1"/>
    </xf>
    <xf numFmtId="0" fontId="21" fillId="24" borderId="39" xfId="0" applyFont="1" applyFill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1" fillId="25" borderId="36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25" borderId="29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>
      <alignment horizontal="center" vertical="center"/>
    </xf>
    <xf numFmtId="0" fontId="21" fillId="25" borderId="3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25" borderId="31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18" fillId="0" borderId="3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1" fillId="0" borderId="50" xfId="0" applyFont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0" fontId="21" fillId="6" borderId="51" xfId="0" applyFont="1" applyFill="1" applyBorder="1" applyAlignment="1">
      <alignment horizontal="center" vertical="center" wrapText="1"/>
    </xf>
    <xf numFmtId="0" fontId="25" fillId="26" borderId="38" xfId="0" applyFont="1" applyFill="1" applyBorder="1" applyAlignment="1">
      <alignment horizontal="center" vertical="center" wrapText="1"/>
    </xf>
    <xf numFmtId="0" fontId="25" fillId="26" borderId="39" xfId="0" applyFont="1" applyFill="1" applyBorder="1" applyAlignment="1">
      <alignment horizontal="center" vertical="center" wrapText="1"/>
    </xf>
    <xf numFmtId="0" fontId="26" fillId="26" borderId="38" xfId="0" applyFont="1" applyFill="1" applyBorder="1" applyAlignment="1">
      <alignment horizontal="center" vertical="center" wrapText="1"/>
    </xf>
    <xf numFmtId="0" fontId="26" fillId="26" borderId="39" xfId="0" applyFont="1" applyFill="1" applyBorder="1" applyAlignment="1">
      <alignment horizontal="center" vertical="center" wrapText="1"/>
    </xf>
    <xf numFmtId="0" fontId="34" fillId="0" borderId="35" xfId="0" applyNumberFormat="1" applyFont="1" applyFill="1" applyBorder="1" applyAlignment="1">
      <alignment horizontal="center" vertical="center"/>
    </xf>
    <xf numFmtId="0" fontId="28" fillId="27" borderId="0" xfId="0" applyFont="1" applyFill="1" applyBorder="1" applyAlignment="1">
      <alignment horizontal="center" vertical="center" wrapText="1"/>
    </xf>
    <xf numFmtId="0" fontId="28" fillId="27" borderId="40" xfId="0" applyFont="1" applyFill="1" applyBorder="1" applyAlignment="1">
      <alignment horizontal="center" vertical="center" wrapText="1"/>
    </xf>
    <xf numFmtId="0" fontId="28" fillId="27" borderId="44" xfId="0" applyFont="1" applyFill="1" applyBorder="1" applyAlignment="1">
      <alignment horizontal="center" vertical="center" wrapText="1"/>
    </xf>
    <xf numFmtId="0" fontId="28" fillId="27" borderId="43" xfId="0" applyFont="1" applyFill="1" applyBorder="1" applyAlignment="1">
      <alignment horizontal="center" vertical="center" wrapText="1"/>
    </xf>
    <xf numFmtId="0" fontId="21" fillId="28" borderId="29" xfId="0" applyFont="1" applyFill="1" applyBorder="1" applyAlignment="1">
      <alignment horizontal="center" vertical="center"/>
    </xf>
    <xf numFmtId="0" fontId="21" fillId="28" borderId="30" xfId="0" applyFont="1" applyFill="1" applyBorder="1" applyAlignment="1">
      <alignment horizontal="center" vertical="center"/>
    </xf>
    <xf numFmtId="0" fontId="21" fillId="28" borderId="48" xfId="0" applyFont="1" applyFill="1" applyBorder="1" applyAlignment="1">
      <alignment horizontal="center" vertical="center"/>
    </xf>
    <xf numFmtId="0" fontId="21" fillId="28" borderId="36" xfId="0" applyFont="1" applyFill="1" applyBorder="1" applyAlignment="1">
      <alignment horizontal="center" vertical="center"/>
    </xf>
    <xf numFmtId="0" fontId="21" fillId="28" borderId="32" xfId="0" applyFont="1" applyFill="1" applyBorder="1" applyAlignment="1">
      <alignment horizontal="center" vertical="center"/>
    </xf>
    <xf numFmtId="0" fontId="19" fillId="28" borderId="38" xfId="0" applyFont="1" applyFill="1" applyBorder="1" applyAlignment="1">
      <alignment horizontal="center" vertical="center" wrapText="1"/>
    </xf>
    <xf numFmtId="0" fontId="21" fillId="29" borderId="45" xfId="0" applyFont="1" applyFill="1" applyBorder="1" applyAlignment="1">
      <alignment horizontal="center" vertical="center" wrapText="1"/>
    </xf>
    <xf numFmtId="0" fontId="21" fillId="29" borderId="39" xfId="0" applyFont="1" applyFill="1" applyBorder="1" applyAlignment="1">
      <alignment horizontal="center" vertical="center" wrapText="1"/>
    </xf>
    <xf numFmtId="0" fontId="18" fillId="28" borderId="34" xfId="0" applyNumberFormat="1" applyFont="1" applyFill="1" applyBorder="1" applyAlignment="1">
      <alignment horizontal="center" vertical="center"/>
    </xf>
    <xf numFmtId="0" fontId="21" fillId="28" borderId="31" xfId="0" applyFont="1" applyFill="1" applyBorder="1" applyAlignment="1">
      <alignment horizontal="center" vertical="center"/>
    </xf>
    <xf numFmtId="0" fontId="21" fillId="28" borderId="28" xfId="0" applyFont="1" applyFill="1" applyBorder="1" applyAlignment="1">
      <alignment horizontal="center" vertical="center"/>
    </xf>
    <xf numFmtId="0" fontId="21" fillId="28" borderId="49" xfId="0" applyFont="1" applyFill="1" applyBorder="1" applyAlignment="1">
      <alignment horizontal="center" vertical="center"/>
    </xf>
    <xf numFmtId="0" fontId="21" fillId="28" borderId="37" xfId="0" applyFont="1" applyFill="1" applyBorder="1" applyAlignment="1">
      <alignment horizontal="center" vertical="center"/>
    </xf>
    <xf numFmtId="0" fontId="21" fillId="28" borderId="33" xfId="0" applyFont="1" applyFill="1" applyBorder="1" applyAlignment="1">
      <alignment horizontal="center" vertical="center"/>
    </xf>
    <xf numFmtId="0" fontId="19" fillId="28" borderId="39" xfId="0" applyFont="1" applyFill="1" applyBorder="1" applyAlignment="1">
      <alignment horizontal="center" vertical="center" wrapText="1"/>
    </xf>
    <xf numFmtId="0" fontId="21" fillId="29" borderId="52" xfId="0" applyFont="1" applyFill="1" applyBorder="1" applyAlignment="1">
      <alignment horizontal="center" vertical="center" wrapText="1"/>
    </xf>
    <xf numFmtId="0" fontId="18" fillId="28" borderId="35" xfId="0" applyNumberFormat="1" applyFont="1" applyFill="1" applyBorder="1" applyAlignment="1">
      <alignment horizontal="center" vertical="center"/>
    </xf>
    <xf numFmtId="0" fontId="34" fillId="28" borderId="35" xfId="0" applyNumberFormat="1" applyFont="1" applyFill="1" applyBorder="1" applyAlignment="1">
      <alignment horizontal="center" vertical="center"/>
    </xf>
    <xf numFmtId="0" fontId="23" fillId="7" borderId="18" xfId="0" applyFont="1" applyFill="1" applyBorder="1" applyAlignment="1">
      <alignment horizontal="center" vertical="center" wrapText="1"/>
    </xf>
    <xf numFmtId="0" fontId="21" fillId="6" borderId="53" xfId="0" applyFont="1" applyFill="1" applyBorder="1" applyAlignment="1">
      <alignment horizontal="center" vertical="center" wrapText="1"/>
    </xf>
    <xf numFmtId="0" fontId="23" fillId="7" borderId="54" xfId="0" applyFont="1" applyFill="1" applyBorder="1" applyAlignment="1">
      <alignment horizontal="center" vertical="center" wrapText="1"/>
    </xf>
    <xf numFmtId="0" fontId="19" fillId="4" borderId="55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9" fillId="4" borderId="57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8" fillId="10" borderId="59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9" fillId="4" borderId="60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9" fillId="4" borderId="59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20" fillId="4" borderId="57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9" fillId="4" borderId="63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19" fillId="4" borderId="65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9" fillId="27" borderId="57" xfId="0" applyFont="1" applyFill="1" applyBorder="1" applyAlignment="1">
      <alignment horizontal="center" vertical="center" wrapText="1"/>
    </xf>
    <xf numFmtId="0" fontId="0" fillId="28" borderId="58" xfId="0" applyFill="1" applyBorder="1" applyAlignment="1">
      <alignment horizontal="center" vertical="center" wrapText="1"/>
    </xf>
    <xf numFmtId="0" fontId="18" fillId="26" borderId="59" xfId="0" applyFont="1" applyFill="1" applyBorder="1" applyAlignment="1">
      <alignment horizontal="center" vertical="center" wrapText="1"/>
    </xf>
    <xf numFmtId="0" fontId="0" fillId="28" borderId="60" xfId="0" applyFill="1" applyBorder="1" applyAlignment="1">
      <alignment horizontal="center" vertical="center"/>
    </xf>
    <xf numFmtId="0" fontId="0" fillId="28" borderId="61" xfId="0" applyFill="1" applyBorder="1" applyAlignment="1">
      <alignment horizontal="center" vertical="center"/>
    </xf>
    <xf numFmtId="0" fontId="20" fillId="27" borderId="57" xfId="0" applyFont="1" applyFill="1" applyBorder="1" applyAlignment="1">
      <alignment horizontal="center" vertical="center"/>
    </xf>
    <xf numFmtId="0" fontId="0" fillId="28" borderId="58" xfId="0" applyFill="1" applyBorder="1" applyAlignment="1">
      <alignment horizontal="center" vertical="center"/>
    </xf>
    <xf numFmtId="0" fontId="0" fillId="28" borderId="62" xfId="0" applyFill="1" applyBorder="1" applyAlignment="1">
      <alignment horizontal="center" vertical="center" wrapText="1"/>
    </xf>
    <xf numFmtId="0" fontId="19" fillId="27" borderId="60" xfId="0" applyFont="1" applyFill="1" applyBorder="1" applyAlignment="1">
      <alignment horizontal="center" vertical="center" wrapText="1"/>
    </xf>
    <xf numFmtId="0" fontId="0" fillId="28" borderId="60" xfId="0" applyFill="1" applyBorder="1" applyAlignment="1">
      <alignment horizontal="center" vertical="center" wrapText="1"/>
    </xf>
    <xf numFmtId="0" fontId="19" fillId="27" borderId="59" xfId="0" applyFont="1" applyFill="1" applyBorder="1" applyAlignment="1">
      <alignment horizontal="center" vertical="center" wrapText="1"/>
    </xf>
    <xf numFmtId="0" fontId="0" fillId="28" borderId="61" xfId="0" applyFill="1" applyBorder="1" applyAlignment="1">
      <alignment horizontal="center" vertical="center" wrapText="1"/>
    </xf>
    <xf numFmtId="0" fontId="19" fillId="27" borderId="61" xfId="0" applyFont="1" applyFill="1" applyBorder="1" applyAlignment="1">
      <alignment horizontal="center" vertical="center" wrapText="1"/>
    </xf>
    <xf numFmtId="0" fontId="19" fillId="27" borderId="63" xfId="0" applyFont="1" applyFill="1" applyBorder="1" applyAlignment="1">
      <alignment horizontal="center" vertical="center" wrapText="1"/>
    </xf>
    <xf numFmtId="0" fontId="0" fillId="28" borderId="67" xfId="0" applyFill="1" applyBorder="1" applyAlignment="1">
      <alignment horizontal="center" vertical="center" wrapText="1"/>
    </xf>
    <xf numFmtId="0" fontId="19" fillId="27" borderId="65" xfId="0" applyFont="1" applyFill="1" applyBorder="1" applyAlignment="1">
      <alignment horizontal="center" vertical="center" wrapText="1"/>
    </xf>
    <xf numFmtId="0" fontId="0" fillId="28" borderId="66" xfId="0" applyFill="1" applyBorder="1" applyAlignment="1">
      <alignment horizontal="center" vertical="center" wrapText="1"/>
    </xf>
    <xf numFmtId="0" fontId="19" fillId="27" borderId="55" xfId="0" applyFont="1" applyFill="1" applyBorder="1" applyAlignment="1">
      <alignment horizontal="center" vertical="center" wrapText="1"/>
    </xf>
    <xf numFmtId="0" fontId="0" fillId="28" borderId="56" xfId="0" applyFill="1" applyBorder="1" applyAlignment="1">
      <alignment horizontal="center" vertical="center" wrapText="1"/>
    </xf>
    <xf numFmtId="0" fontId="21" fillId="30" borderId="22" xfId="0" applyFont="1" applyFill="1" applyBorder="1" applyAlignment="1">
      <alignment horizontal="center" vertical="center" wrapText="1"/>
    </xf>
    <xf numFmtId="0" fontId="21" fillId="30" borderId="10" xfId="0" applyFont="1" applyFill="1" applyBorder="1" applyAlignment="1">
      <alignment horizontal="center" vertical="center" wrapText="1"/>
    </xf>
    <xf numFmtId="0" fontId="21" fillId="30" borderId="50" xfId="0" applyFont="1" applyFill="1" applyBorder="1" applyAlignment="1">
      <alignment horizontal="center" vertical="center" wrapText="1"/>
    </xf>
    <xf numFmtId="0" fontId="21" fillId="30" borderId="42" xfId="0" applyFont="1" applyFill="1" applyBorder="1" applyAlignment="1">
      <alignment horizontal="center" vertical="center" wrapText="1"/>
    </xf>
    <xf numFmtId="0" fontId="21" fillId="30" borderId="24" xfId="0" applyFont="1" applyFill="1" applyBorder="1" applyAlignment="1">
      <alignment horizontal="center" vertical="center" wrapText="1"/>
    </xf>
    <xf numFmtId="0" fontId="21" fillId="30" borderId="31" xfId="0" applyFont="1" applyFill="1" applyBorder="1" applyAlignment="1">
      <alignment horizontal="center" vertical="center" wrapText="1"/>
    </xf>
    <xf numFmtId="0" fontId="21" fillId="30" borderId="28" xfId="0" applyFont="1" applyFill="1" applyBorder="1" applyAlignment="1">
      <alignment horizontal="center" vertical="center" wrapText="1"/>
    </xf>
    <xf numFmtId="0" fontId="21" fillId="30" borderId="33" xfId="0" applyFont="1" applyFill="1" applyBorder="1" applyAlignment="1">
      <alignment horizontal="center" vertical="center" wrapText="1"/>
    </xf>
    <xf numFmtId="0" fontId="24" fillId="31" borderId="39" xfId="0" applyFont="1" applyFill="1" applyBorder="1" applyAlignment="1">
      <alignment horizontal="center" vertical="center" wrapText="1"/>
    </xf>
    <xf numFmtId="0" fontId="21" fillId="30" borderId="37" xfId="0" applyFont="1" applyFill="1" applyBorder="1" applyAlignment="1">
      <alignment horizontal="center" vertical="center" wrapText="1"/>
    </xf>
    <xf numFmtId="0" fontId="25" fillId="32" borderId="39" xfId="0" applyFont="1" applyFill="1" applyBorder="1" applyAlignment="1">
      <alignment horizontal="center" vertical="center" wrapText="1"/>
    </xf>
    <xf numFmtId="0" fontId="0" fillId="30" borderId="37" xfId="0" applyFont="1" applyFill="1" applyBorder="1" applyAlignment="1">
      <alignment horizontal="center" vertical="center" wrapText="1"/>
    </xf>
    <xf numFmtId="0" fontId="0" fillId="30" borderId="28" xfId="0" applyFont="1" applyFill="1" applyBorder="1" applyAlignment="1">
      <alignment horizontal="center" vertical="center" wrapText="1"/>
    </xf>
    <xf numFmtId="0" fontId="0" fillId="30" borderId="33" xfId="0" applyFont="1" applyFill="1" applyBorder="1" applyAlignment="1">
      <alignment horizontal="center" vertical="center" wrapText="1"/>
    </xf>
    <xf numFmtId="0" fontId="26" fillId="32" borderId="39" xfId="0" applyFont="1" applyFill="1" applyBorder="1" applyAlignment="1">
      <alignment horizontal="center" vertical="center" wrapText="1"/>
    </xf>
    <xf numFmtId="164" fontId="27" fillId="33" borderId="35" xfId="0" applyNumberFormat="1" applyFont="1" applyFill="1" applyBorder="1" applyAlignment="1">
      <alignment horizontal="center" vertical="center" wrapText="1"/>
    </xf>
    <xf numFmtId="0" fontId="0" fillId="30" borderId="0" xfId="0" applyFill="1" applyAlignment="1">
      <alignment/>
    </xf>
    <xf numFmtId="0" fontId="21" fillId="30" borderId="19" xfId="0" applyFont="1" applyFill="1" applyBorder="1" applyAlignment="1">
      <alignment horizontal="center" vertical="center" wrapText="1"/>
    </xf>
    <xf numFmtId="0" fontId="21" fillId="30" borderId="20" xfId="0" applyFont="1" applyFill="1" applyBorder="1" applyAlignment="1">
      <alignment horizontal="center" vertical="center" wrapText="1"/>
    </xf>
    <xf numFmtId="0" fontId="21" fillId="30" borderId="21" xfId="0" applyFont="1" applyFill="1" applyBorder="1" applyAlignment="1">
      <alignment horizontal="center" vertical="center" wrapText="1"/>
    </xf>
    <xf numFmtId="0" fontId="21" fillId="30" borderId="41" xfId="0" applyFont="1" applyFill="1" applyBorder="1" applyAlignment="1">
      <alignment horizontal="center" vertical="center" wrapText="1"/>
    </xf>
    <xf numFmtId="0" fontId="21" fillId="30" borderId="23" xfId="0" applyFont="1" applyFill="1" applyBorder="1" applyAlignment="1">
      <alignment horizontal="center" vertical="center" wrapText="1"/>
    </xf>
    <xf numFmtId="0" fontId="21" fillId="30" borderId="29" xfId="0" applyFont="1" applyFill="1" applyBorder="1" applyAlignment="1">
      <alignment horizontal="center" vertical="center" wrapText="1"/>
    </xf>
    <xf numFmtId="0" fontId="21" fillId="30" borderId="30" xfId="0" applyFont="1" applyFill="1" applyBorder="1" applyAlignment="1">
      <alignment horizontal="center" vertical="center" wrapText="1"/>
    </xf>
    <xf numFmtId="0" fontId="21" fillId="30" borderId="32" xfId="0" applyFont="1" applyFill="1" applyBorder="1" applyAlignment="1">
      <alignment horizontal="center" vertical="center" wrapText="1"/>
    </xf>
    <xf numFmtId="0" fontId="24" fillId="31" borderId="38" xfId="0" applyFont="1" applyFill="1" applyBorder="1" applyAlignment="1">
      <alignment horizontal="center" vertical="center" wrapText="1"/>
    </xf>
    <xf numFmtId="0" fontId="25" fillId="32" borderId="38" xfId="0" applyFont="1" applyFill="1" applyBorder="1" applyAlignment="1">
      <alignment horizontal="center" vertical="center" wrapText="1"/>
    </xf>
    <xf numFmtId="0" fontId="0" fillId="30" borderId="36" xfId="0" applyFont="1" applyFill="1" applyBorder="1" applyAlignment="1">
      <alignment horizontal="center" vertical="center" wrapText="1"/>
    </xf>
    <xf numFmtId="0" fontId="0" fillId="30" borderId="30" xfId="0" applyFont="1" applyFill="1" applyBorder="1" applyAlignment="1">
      <alignment horizontal="center" vertical="center" wrapText="1"/>
    </xf>
    <xf numFmtId="0" fontId="0" fillId="30" borderId="32" xfId="0" applyFont="1" applyFill="1" applyBorder="1" applyAlignment="1">
      <alignment horizontal="center" vertical="center" wrapText="1"/>
    </xf>
    <xf numFmtId="0" fontId="26" fillId="32" borderId="38" xfId="0" applyFont="1" applyFill="1" applyBorder="1" applyAlignment="1">
      <alignment horizontal="center" vertical="center" wrapText="1"/>
    </xf>
    <xf numFmtId="164" fontId="27" fillId="33" borderId="34" xfId="0" applyNumberFormat="1" applyFont="1" applyFill="1" applyBorder="1" applyAlignment="1">
      <alignment horizontal="center" vertical="center" wrapText="1"/>
    </xf>
    <xf numFmtId="0" fontId="0" fillId="30" borderId="0" xfId="0" applyFill="1" applyBorder="1" applyAlignment="1">
      <alignment/>
    </xf>
    <xf numFmtId="0" fontId="20" fillId="30" borderId="47" xfId="0" applyFont="1" applyFill="1" applyBorder="1" applyAlignment="1">
      <alignment horizontal="center" vertical="center"/>
    </xf>
    <xf numFmtId="0" fontId="21" fillId="30" borderId="47" xfId="0" applyFont="1" applyFill="1" applyBorder="1" applyAlignment="1">
      <alignment horizontal="center" vertical="center" wrapText="1"/>
    </xf>
    <xf numFmtId="0" fontId="21" fillId="30" borderId="31" xfId="0" applyFont="1" applyFill="1" applyBorder="1" applyAlignment="1">
      <alignment horizontal="center" vertical="center"/>
    </xf>
    <xf numFmtId="0" fontId="21" fillId="30" borderId="28" xfId="0" applyFont="1" applyFill="1" applyBorder="1" applyAlignment="1">
      <alignment horizontal="center" vertical="center"/>
    </xf>
    <xf numFmtId="0" fontId="21" fillId="30" borderId="49" xfId="0" applyFont="1" applyFill="1" applyBorder="1" applyAlignment="1">
      <alignment horizontal="center" vertical="center"/>
    </xf>
    <xf numFmtId="0" fontId="21" fillId="30" borderId="37" xfId="0" applyFont="1" applyFill="1" applyBorder="1" applyAlignment="1">
      <alignment horizontal="center" vertical="center"/>
    </xf>
    <xf numFmtId="0" fontId="21" fillId="30" borderId="33" xfId="0" applyFont="1" applyFill="1" applyBorder="1" applyAlignment="1">
      <alignment horizontal="center" vertical="center"/>
    </xf>
    <xf numFmtId="0" fontId="19" fillId="30" borderId="45" xfId="0" applyFont="1" applyFill="1" applyBorder="1" applyAlignment="1">
      <alignment horizontal="center" vertical="center" wrapText="1"/>
    </xf>
    <xf numFmtId="0" fontId="21" fillId="34" borderId="47" xfId="0" applyFont="1" applyFill="1" applyBorder="1" applyAlignment="1">
      <alignment horizontal="center" vertical="center" wrapText="1"/>
    </xf>
    <xf numFmtId="0" fontId="21" fillId="34" borderId="39" xfId="0" applyFont="1" applyFill="1" applyBorder="1" applyAlignment="1">
      <alignment horizontal="center" vertical="center" wrapText="1"/>
    </xf>
    <xf numFmtId="0" fontId="18" fillId="30" borderId="35" xfId="0" applyNumberFormat="1" applyFont="1" applyFill="1" applyBorder="1" applyAlignment="1">
      <alignment horizontal="center" vertical="center"/>
    </xf>
    <xf numFmtId="0" fontId="0" fillId="30" borderId="11" xfId="0" applyFill="1" applyBorder="1" applyAlignment="1">
      <alignment/>
    </xf>
    <xf numFmtId="0" fontId="19" fillId="30" borderId="39" xfId="0" applyFont="1" applyFill="1" applyBorder="1" applyAlignment="1">
      <alignment horizontal="center" vertical="center" wrapText="1"/>
    </xf>
    <xf numFmtId="0" fontId="21" fillId="34" borderId="52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4"/>
  <sheetViews>
    <sheetView zoomScalePageLayoutView="0" workbookViewId="0" topLeftCell="A1">
      <selection activeCell="A6" sqref="A6:IV6"/>
    </sheetView>
  </sheetViews>
  <sheetFormatPr defaultColWidth="9.140625" defaultRowHeight="12.75"/>
  <cols>
    <col min="1" max="1" width="3.00390625" style="0" customWidth="1"/>
    <col min="2" max="3" width="5.57421875" style="0" bestFit="1" customWidth="1"/>
    <col min="4" max="4" width="20.8515625" style="0" customWidth="1"/>
    <col min="5" max="5" width="12.8515625" style="0" customWidth="1"/>
    <col min="6" max="6" width="11.7109375" style="0" bestFit="1" customWidth="1"/>
    <col min="7" max="7" width="9.421875" style="0" bestFit="1" customWidth="1"/>
    <col min="8" max="8" width="9.00390625" style="0" bestFit="1" customWidth="1"/>
    <col min="9" max="9" width="10.28125" style="0" hidden="1" customWidth="1"/>
    <col min="12" max="12" width="9.00390625" style="0" bestFit="1" customWidth="1"/>
    <col min="13" max="13" width="9.140625" style="0" hidden="1" customWidth="1"/>
    <col min="14" max="14" width="11.8515625" style="0" customWidth="1"/>
    <col min="15" max="15" width="10.57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1" ht="13.5" thickBot="1"/>
    <row r="2" spans="2:20" ht="18.75" thickBot="1">
      <c r="B2" s="101" t="s">
        <v>83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2:20" ht="39" thickBot="1">
      <c r="B3" s="102" t="s">
        <v>0</v>
      </c>
      <c r="C3" s="102"/>
      <c r="D3" s="6" t="s">
        <v>1</v>
      </c>
      <c r="E3" s="6" t="s">
        <v>2</v>
      </c>
      <c r="F3" s="73" t="s">
        <v>3</v>
      </c>
      <c r="G3" s="8" t="s">
        <v>4</v>
      </c>
      <c r="H3" s="9" t="s">
        <v>5</v>
      </c>
      <c r="I3" s="10"/>
      <c r="J3" s="11" t="s">
        <v>6</v>
      </c>
      <c r="K3" s="8" t="s">
        <v>7</v>
      </c>
      <c r="L3" s="9" t="s">
        <v>8</v>
      </c>
      <c r="M3" s="10"/>
      <c r="N3" s="10" t="s">
        <v>9</v>
      </c>
      <c r="O3" s="20" t="s">
        <v>10</v>
      </c>
      <c r="P3" s="21" t="s">
        <v>11</v>
      </c>
      <c r="Q3" s="22" t="s">
        <v>12</v>
      </c>
      <c r="R3" s="12"/>
      <c r="S3" s="13" t="s">
        <v>13</v>
      </c>
      <c r="T3" s="11" t="s">
        <v>14</v>
      </c>
    </row>
    <row r="4" spans="2:20" ht="30">
      <c r="B4" s="14" t="s">
        <v>78</v>
      </c>
      <c r="C4" s="15" t="s">
        <v>16</v>
      </c>
      <c r="D4" s="16" t="s">
        <v>124</v>
      </c>
      <c r="E4" s="42" t="s">
        <v>125</v>
      </c>
      <c r="F4" s="18" t="s">
        <v>46</v>
      </c>
      <c r="G4" s="25">
        <v>-1</v>
      </c>
      <c r="H4" s="26">
        <v>-1</v>
      </c>
      <c r="I4" s="35">
        <f aca="true" t="shared" si="0" ref="I4:I13">COUNTIF(G$4:G$13,"&lt;"&amp;G4)*ROWS(G$4:G$13)+COUNTIF(H$4:H$13,"&lt;"&amp;H4)</f>
        <v>0</v>
      </c>
      <c r="J4" s="37">
        <f aca="true" t="shared" si="1" ref="J4:J13">IF(COUNTIF(I$4:I$13,I4)&gt;1,RANK(I4,I$4:I$13,0)+(COUNT(I$4:I$13)+1-RANK(I4,I$4:I$13,0)-RANK(I4,I$4:I$13,1))/2,RANK(I4,I$4:I$13,0)+(COUNT(I$4:I$13)+1-RANK(I4,I$4:I$13,0)-RANK(I4,I$4:I$13,1)))</f>
        <v>10</v>
      </c>
      <c r="K4" s="39">
        <v>-1</v>
      </c>
      <c r="L4" s="26">
        <v>-1</v>
      </c>
      <c r="M4" s="35">
        <f aca="true" t="shared" si="2" ref="M4:M13">COUNTIF(K$4:K$13,"&lt;"&amp;K4)*ROWS(K$4:K$13)+COUNTIF(L$4:L$13,"&lt;"&amp;L4)</f>
        <v>0</v>
      </c>
      <c r="N4" s="37">
        <f aca="true" t="shared" si="3" ref="N4:N13">IF(COUNTIF(M$4:M$13,M4)&gt;1,RANK(M4,M$4:M$13,0)+(COUNT(M$4:M$13)+1-RANK(M4,M$4:M$13,0)-RANK(M4,M$4:M$13,1))/2,RANK(M4,M$4:M$13,0)+(COUNT(M$4:M$13)+1-RANK(M4,M$4:M$13,0)-RANK(M4,M$4:M$13,1)))</f>
        <v>10</v>
      </c>
      <c r="O4" s="74">
        <f>SUM(J4,N4)</f>
        <v>20</v>
      </c>
      <c r="P4" s="33">
        <f aca="true" t="shared" si="4" ref="P4:P13">SUM(K4,G4)</f>
        <v>-2</v>
      </c>
      <c r="Q4" s="27">
        <f aca="true" t="shared" si="5" ref="Q4:Q13">SUM(L4,H4)</f>
        <v>-2</v>
      </c>
      <c r="R4" s="29">
        <f aca="true" t="shared" si="6" ref="R4:R13">(COUNTIF(O$4:O$13,"&gt;"&amp;O4)*ROWS(O$4:O$13)+COUNTIF(P$4:P$13,"&lt;"&amp;P4))*ROWS(O$4:O$13)+COUNTIF(Q$4:Q$13,"&lt;"&amp;Q4)</f>
        <v>0</v>
      </c>
      <c r="S4" s="76">
        <f aca="true" t="shared" si="7" ref="S4:S13">IF(COUNTIF(R$4:R$13,R4)&gt;1,RANK(R4,R$4:R$13,0)+(COUNT(R$4:R$13)+1-RANK(R4,R$4:R$13,0)-RANK(R4,R$4:R$13,1))/2,RANK(R4,R$4:R$13,0)+(COUNT(R$4:R$13)+1-RANK(R4,R$4:R$13,0)-RANK(R4,R$4:R$13,1)))</f>
        <v>10</v>
      </c>
      <c r="T4" s="31">
        <v>0</v>
      </c>
    </row>
    <row r="5" spans="2:20" s="157" customFormat="1" ht="18.75">
      <c r="B5" s="141" t="s">
        <v>18</v>
      </c>
      <c r="C5" s="142" t="s">
        <v>19</v>
      </c>
      <c r="D5" s="143" t="s">
        <v>103</v>
      </c>
      <c r="E5" s="144" t="s">
        <v>104</v>
      </c>
      <c r="F5" s="145" t="s">
        <v>48</v>
      </c>
      <c r="G5" s="146">
        <v>5.5</v>
      </c>
      <c r="H5" s="147">
        <v>2</v>
      </c>
      <c r="I5" s="148">
        <f t="shared" si="0"/>
        <v>75</v>
      </c>
      <c r="J5" s="149">
        <f t="shared" si="1"/>
        <v>3</v>
      </c>
      <c r="K5" s="150">
        <v>9.5</v>
      </c>
      <c r="L5" s="147">
        <v>3</v>
      </c>
      <c r="M5" s="148">
        <f t="shared" si="2"/>
        <v>87</v>
      </c>
      <c r="N5" s="149">
        <f t="shared" si="3"/>
        <v>2</v>
      </c>
      <c r="O5" s="151">
        <f aca="true" t="shared" si="8" ref="O5:O13">SUM(J5,N5)</f>
        <v>5</v>
      </c>
      <c r="P5" s="152">
        <f t="shared" si="4"/>
        <v>15</v>
      </c>
      <c r="Q5" s="153">
        <f t="shared" si="5"/>
        <v>5</v>
      </c>
      <c r="R5" s="154">
        <f t="shared" si="6"/>
        <v>996</v>
      </c>
      <c r="S5" s="155">
        <f t="shared" si="7"/>
        <v>1</v>
      </c>
      <c r="T5" s="156">
        <v>15</v>
      </c>
    </row>
    <row r="6" spans="2:20" s="157" customFormat="1" ht="18.75">
      <c r="B6" s="141" t="s">
        <v>21</v>
      </c>
      <c r="C6" s="142" t="s">
        <v>22</v>
      </c>
      <c r="D6" s="143" t="s">
        <v>98</v>
      </c>
      <c r="E6" s="144" t="s">
        <v>99</v>
      </c>
      <c r="F6" s="145" t="s">
        <v>50</v>
      </c>
      <c r="G6" s="146">
        <v>8</v>
      </c>
      <c r="H6" s="147">
        <v>5</v>
      </c>
      <c r="I6" s="148">
        <f t="shared" si="0"/>
        <v>99</v>
      </c>
      <c r="J6" s="149">
        <f t="shared" si="1"/>
        <v>1</v>
      </c>
      <c r="K6" s="150">
        <v>3</v>
      </c>
      <c r="L6" s="147">
        <v>2</v>
      </c>
      <c r="M6" s="148">
        <f t="shared" si="2"/>
        <v>55</v>
      </c>
      <c r="N6" s="149">
        <f t="shared" si="3"/>
        <v>4.5</v>
      </c>
      <c r="O6" s="151">
        <f t="shared" si="8"/>
        <v>5.5</v>
      </c>
      <c r="P6" s="152">
        <f t="shared" si="4"/>
        <v>11</v>
      </c>
      <c r="Q6" s="153">
        <f t="shared" si="5"/>
        <v>7</v>
      </c>
      <c r="R6" s="154">
        <f t="shared" si="6"/>
        <v>878</v>
      </c>
      <c r="S6" s="155">
        <f t="shared" si="7"/>
        <v>2</v>
      </c>
      <c r="T6" s="156">
        <v>10</v>
      </c>
    </row>
    <row r="7" spans="2:20" ht="18.75">
      <c r="B7" s="17" t="s">
        <v>24</v>
      </c>
      <c r="C7" s="1" t="s">
        <v>25</v>
      </c>
      <c r="D7" s="71" t="s">
        <v>119</v>
      </c>
      <c r="E7" s="43" t="s">
        <v>120</v>
      </c>
      <c r="F7" s="19" t="s">
        <v>52</v>
      </c>
      <c r="G7" s="28">
        <v>6.5</v>
      </c>
      <c r="H7" s="23">
        <v>3</v>
      </c>
      <c r="I7" s="36">
        <f t="shared" si="0"/>
        <v>87</v>
      </c>
      <c r="J7" s="38">
        <f t="shared" si="1"/>
        <v>2</v>
      </c>
      <c r="K7" s="40">
        <v>0</v>
      </c>
      <c r="L7" s="23">
        <v>0</v>
      </c>
      <c r="M7" s="36">
        <f t="shared" si="2"/>
        <v>11</v>
      </c>
      <c r="N7" s="38">
        <f t="shared" si="3"/>
        <v>7.5</v>
      </c>
      <c r="O7" s="75">
        <f t="shared" si="8"/>
        <v>9.5</v>
      </c>
      <c r="P7" s="34">
        <f t="shared" si="4"/>
        <v>6.5</v>
      </c>
      <c r="Q7" s="24">
        <f t="shared" si="5"/>
        <v>3</v>
      </c>
      <c r="R7" s="30">
        <f t="shared" si="6"/>
        <v>444</v>
      </c>
      <c r="S7" s="77">
        <f t="shared" si="7"/>
        <v>6</v>
      </c>
      <c r="T7" s="32">
        <v>0</v>
      </c>
    </row>
    <row r="8" spans="2:20" ht="18.75">
      <c r="B8" s="17" t="s">
        <v>27</v>
      </c>
      <c r="C8" s="1" t="s">
        <v>28</v>
      </c>
      <c r="D8" s="71" t="s">
        <v>93</v>
      </c>
      <c r="E8" s="43" t="s">
        <v>94</v>
      </c>
      <c r="F8" s="19" t="s">
        <v>54</v>
      </c>
      <c r="G8" s="28">
        <v>3</v>
      </c>
      <c r="H8" s="23">
        <v>1</v>
      </c>
      <c r="I8" s="36">
        <f t="shared" si="0"/>
        <v>44</v>
      </c>
      <c r="J8" s="38">
        <f t="shared" si="1"/>
        <v>6</v>
      </c>
      <c r="K8" s="40">
        <v>0</v>
      </c>
      <c r="L8" s="23">
        <v>0</v>
      </c>
      <c r="M8" s="36">
        <f t="shared" si="2"/>
        <v>11</v>
      </c>
      <c r="N8" s="38">
        <f t="shared" si="3"/>
        <v>7.5</v>
      </c>
      <c r="O8" s="75">
        <f t="shared" si="8"/>
        <v>13.5</v>
      </c>
      <c r="P8" s="34">
        <f t="shared" si="4"/>
        <v>3</v>
      </c>
      <c r="Q8" s="24">
        <f t="shared" si="5"/>
        <v>1</v>
      </c>
      <c r="R8" s="30">
        <f t="shared" si="6"/>
        <v>333</v>
      </c>
      <c r="S8" s="77">
        <f t="shared" si="7"/>
        <v>7</v>
      </c>
      <c r="T8" s="32">
        <v>0</v>
      </c>
    </row>
    <row r="9" spans="2:20" ht="18.75">
      <c r="B9" s="17" t="s">
        <v>16</v>
      </c>
      <c r="C9" s="1" t="s">
        <v>15</v>
      </c>
      <c r="D9" s="72" t="s">
        <v>129</v>
      </c>
      <c r="E9" s="43" t="s">
        <v>130</v>
      </c>
      <c r="F9" s="19" t="s">
        <v>45</v>
      </c>
      <c r="G9" s="28">
        <v>0</v>
      </c>
      <c r="H9" s="23">
        <v>0</v>
      </c>
      <c r="I9" s="36">
        <f t="shared" si="0"/>
        <v>11</v>
      </c>
      <c r="J9" s="38">
        <f t="shared" si="1"/>
        <v>8</v>
      </c>
      <c r="K9" s="40">
        <v>10</v>
      </c>
      <c r="L9" s="23">
        <v>7</v>
      </c>
      <c r="M9" s="36">
        <f t="shared" si="2"/>
        <v>99</v>
      </c>
      <c r="N9" s="38">
        <f t="shared" si="3"/>
        <v>1</v>
      </c>
      <c r="O9" s="75">
        <f t="shared" si="8"/>
        <v>9</v>
      </c>
      <c r="P9" s="34">
        <f t="shared" si="4"/>
        <v>10</v>
      </c>
      <c r="Q9" s="24">
        <f t="shared" si="5"/>
        <v>7</v>
      </c>
      <c r="R9" s="30">
        <f t="shared" si="6"/>
        <v>568</v>
      </c>
      <c r="S9" s="77">
        <f t="shared" si="7"/>
        <v>5</v>
      </c>
      <c r="T9" s="32">
        <v>0</v>
      </c>
    </row>
    <row r="10" spans="2:20" ht="18.75">
      <c r="B10" s="17" t="s">
        <v>19</v>
      </c>
      <c r="C10" s="1" t="s">
        <v>18</v>
      </c>
      <c r="D10" s="71" t="s">
        <v>108</v>
      </c>
      <c r="E10" s="43" t="s">
        <v>109</v>
      </c>
      <c r="F10" s="19" t="s">
        <v>47</v>
      </c>
      <c r="G10" s="28">
        <v>0</v>
      </c>
      <c r="H10" s="23">
        <v>0</v>
      </c>
      <c r="I10" s="36">
        <f t="shared" si="0"/>
        <v>11</v>
      </c>
      <c r="J10" s="38">
        <f t="shared" si="1"/>
        <v>8</v>
      </c>
      <c r="K10" s="40">
        <v>0</v>
      </c>
      <c r="L10" s="23">
        <v>0</v>
      </c>
      <c r="M10" s="36">
        <f t="shared" si="2"/>
        <v>11</v>
      </c>
      <c r="N10" s="38">
        <f t="shared" si="3"/>
        <v>7.5</v>
      </c>
      <c r="O10" s="75">
        <f t="shared" si="8"/>
        <v>15.5</v>
      </c>
      <c r="P10" s="34">
        <f t="shared" si="4"/>
        <v>0</v>
      </c>
      <c r="Q10" s="24">
        <f t="shared" si="5"/>
        <v>0</v>
      </c>
      <c r="R10" s="30">
        <f t="shared" si="6"/>
        <v>111</v>
      </c>
      <c r="S10" s="77">
        <f t="shared" si="7"/>
        <v>8.5</v>
      </c>
      <c r="T10" s="32">
        <v>0</v>
      </c>
    </row>
    <row r="11" spans="2:20" ht="18.75">
      <c r="B11" s="17" t="s">
        <v>22</v>
      </c>
      <c r="C11" s="1" t="s">
        <v>21</v>
      </c>
      <c r="D11" s="71" t="s">
        <v>134</v>
      </c>
      <c r="E11" s="43" t="s">
        <v>135</v>
      </c>
      <c r="F11" s="19" t="s">
        <v>49</v>
      </c>
      <c r="G11" s="28">
        <v>4</v>
      </c>
      <c r="H11" s="23">
        <v>2</v>
      </c>
      <c r="I11" s="36">
        <f t="shared" si="0"/>
        <v>65</v>
      </c>
      <c r="J11" s="38">
        <f t="shared" si="1"/>
        <v>4</v>
      </c>
      <c r="K11" s="40">
        <v>3</v>
      </c>
      <c r="L11" s="23">
        <v>2</v>
      </c>
      <c r="M11" s="36">
        <f t="shared" si="2"/>
        <v>55</v>
      </c>
      <c r="N11" s="38">
        <f t="shared" si="3"/>
        <v>4.5</v>
      </c>
      <c r="O11" s="75">
        <f t="shared" si="8"/>
        <v>8.5</v>
      </c>
      <c r="P11" s="34">
        <f t="shared" si="4"/>
        <v>7</v>
      </c>
      <c r="Q11" s="24">
        <f t="shared" si="5"/>
        <v>4</v>
      </c>
      <c r="R11" s="30">
        <f t="shared" si="6"/>
        <v>655</v>
      </c>
      <c r="S11" s="77">
        <f t="shared" si="7"/>
        <v>4</v>
      </c>
      <c r="T11" s="32">
        <v>0</v>
      </c>
    </row>
    <row r="12" spans="2:20" ht="18.75">
      <c r="B12" s="17" t="s">
        <v>25</v>
      </c>
      <c r="C12" s="1" t="s">
        <v>24</v>
      </c>
      <c r="D12" s="71" t="s">
        <v>113</v>
      </c>
      <c r="E12" s="43" t="s">
        <v>114</v>
      </c>
      <c r="F12" s="19" t="s">
        <v>51</v>
      </c>
      <c r="G12" s="28">
        <v>3.5</v>
      </c>
      <c r="H12" s="23">
        <v>3</v>
      </c>
      <c r="I12" s="36">
        <f t="shared" si="0"/>
        <v>57</v>
      </c>
      <c r="J12" s="38">
        <f t="shared" si="1"/>
        <v>5</v>
      </c>
      <c r="K12" s="40">
        <v>8</v>
      </c>
      <c r="L12" s="23">
        <v>3</v>
      </c>
      <c r="M12" s="36">
        <f t="shared" si="2"/>
        <v>77</v>
      </c>
      <c r="N12" s="38">
        <f t="shared" si="3"/>
        <v>3</v>
      </c>
      <c r="O12" s="75">
        <f t="shared" si="8"/>
        <v>8</v>
      </c>
      <c r="P12" s="34">
        <f t="shared" si="4"/>
        <v>11.5</v>
      </c>
      <c r="Q12" s="24">
        <f t="shared" si="5"/>
        <v>6</v>
      </c>
      <c r="R12" s="30">
        <f t="shared" si="6"/>
        <v>787</v>
      </c>
      <c r="S12" s="77">
        <f t="shared" si="7"/>
        <v>3</v>
      </c>
      <c r="T12" s="32">
        <v>5</v>
      </c>
    </row>
    <row r="13" spans="2:20" ht="30">
      <c r="B13" s="17" t="s">
        <v>28</v>
      </c>
      <c r="C13" s="1" t="s">
        <v>27</v>
      </c>
      <c r="D13" s="71" t="s">
        <v>139</v>
      </c>
      <c r="E13" s="43" t="s">
        <v>140</v>
      </c>
      <c r="F13" s="19" t="s">
        <v>53</v>
      </c>
      <c r="G13" s="28">
        <v>0</v>
      </c>
      <c r="H13" s="23">
        <v>0</v>
      </c>
      <c r="I13" s="36">
        <f t="shared" si="0"/>
        <v>11</v>
      </c>
      <c r="J13" s="38">
        <f t="shared" si="1"/>
        <v>8</v>
      </c>
      <c r="K13" s="40">
        <v>0</v>
      </c>
      <c r="L13" s="23">
        <v>0</v>
      </c>
      <c r="M13" s="36">
        <f t="shared" si="2"/>
        <v>11</v>
      </c>
      <c r="N13" s="38">
        <f t="shared" si="3"/>
        <v>7.5</v>
      </c>
      <c r="O13" s="75">
        <f t="shared" si="8"/>
        <v>15.5</v>
      </c>
      <c r="P13" s="34">
        <f t="shared" si="4"/>
        <v>0</v>
      </c>
      <c r="Q13" s="24">
        <f t="shared" si="5"/>
        <v>0</v>
      </c>
      <c r="R13" s="30">
        <f t="shared" si="6"/>
        <v>111</v>
      </c>
      <c r="S13" s="77">
        <f t="shared" si="7"/>
        <v>8.5</v>
      </c>
      <c r="T13" s="32">
        <v>0</v>
      </c>
    </row>
    <row r="14" spans="2:20" ht="12.75">
      <c r="B14" s="66"/>
      <c r="C14" s="66"/>
      <c r="D14" s="66"/>
      <c r="E14" s="66"/>
      <c r="F14" s="66"/>
      <c r="G14" s="66"/>
      <c r="H14" s="66"/>
      <c r="I14" s="66"/>
      <c r="J14" s="66">
        <f>SUM(J4:J13)</f>
        <v>55</v>
      </c>
      <c r="K14" s="66"/>
      <c r="L14" s="66"/>
      <c r="M14" s="66"/>
      <c r="N14" s="66">
        <f>SUM(N4:N13)</f>
        <v>55</v>
      </c>
      <c r="O14" s="66">
        <f>SUM(O4:O13)</f>
        <v>110</v>
      </c>
      <c r="P14" s="66"/>
      <c r="Q14" s="66"/>
      <c r="R14" s="66"/>
      <c r="S14" s="66"/>
      <c r="T14" s="66">
        <f>SUM(T4:T13)</f>
        <v>30</v>
      </c>
    </row>
  </sheetData>
  <sheetProtection/>
  <mergeCells count="2">
    <mergeCell ref="B2:T2"/>
    <mergeCell ref="B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7"/>
  <sheetViews>
    <sheetView zoomScale="80" zoomScaleNormal="80" zoomScalePageLayoutView="0" workbookViewId="0" topLeftCell="A1">
      <selection activeCell="A10" sqref="A10:IV10"/>
    </sheetView>
  </sheetViews>
  <sheetFormatPr defaultColWidth="9.140625" defaultRowHeight="12.75"/>
  <cols>
    <col min="1" max="1" width="3.28125" style="0" customWidth="1"/>
    <col min="2" max="2" width="7.140625" style="0" customWidth="1"/>
    <col min="3" max="3" width="19.8515625" style="0" customWidth="1"/>
    <col min="4" max="4" width="13.00390625" style="0" customWidth="1"/>
    <col min="5" max="5" width="11.57421875" style="0" bestFit="1" customWidth="1"/>
    <col min="6" max="6" width="8.28125" style="0" bestFit="1" customWidth="1"/>
    <col min="7" max="7" width="11.57421875" style="0" bestFit="1" customWidth="1"/>
    <col min="8" max="8" width="12.140625" style="0" customWidth="1"/>
    <col min="9" max="15" width="12.28125" style="0" customWidth="1"/>
    <col min="16" max="16" width="29.140625" style="0" customWidth="1"/>
    <col min="17" max="17" width="11.57421875" style="0" customWidth="1"/>
    <col min="18" max="18" width="13.28125" style="0" customWidth="1"/>
    <col min="19" max="19" width="16.42187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7109375" style="0" customWidth="1"/>
  </cols>
  <sheetData>
    <row r="1" ht="13.5" thickBot="1">
      <c r="A1" s="4"/>
    </row>
    <row r="2" spans="1:19" ht="54" customHeight="1" thickBot="1">
      <c r="A2" s="4"/>
      <c r="B2" s="108" t="s">
        <v>92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10"/>
    </row>
    <row r="3" spans="1:26" ht="16.5" customHeight="1" thickBot="1">
      <c r="A3" s="4"/>
      <c r="B3" s="116" t="s">
        <v>56</v>
      </c>
      <c r="C3" s="106" t="s">
        <v>2</v>
      </c>
      <c r="D3" s="111" t="s">
        <v>57</v>
      </c>
      <c r="E3" s="112"/>
      <c r="F3" s="112"/>
      <c r="G3" s="113" t="s">
        <v>58</v>
      </c>
      <c r="H3" s="112"/>
      <c r="I3" s="114"/>
      <c r="J3" s="111" t="s">
        <v>59</v>
      </c>
      <c r="K3" s="112"/>
      <c r="L3" s="112"/>
      <c r="M3" s="113" t="s">
        <v>60</v>
      </c>
      <c r="N3" s="112"/>
      <c r="O3" s="112"/>
      <c r="P3" s="118" t="s">
        <v>61</v>
      </c>
      <c r="Q3" s="120" t="s">
        <v>12</v>
      </c>
      <c r="R3" s="104" t="s">
        <v>62</v>
      </c>
      <c r="S3" s="106" t="s">
        <v>63</v>
      </c>
      <c r="T3" s="3" t="s">
        <v>64</v>
      </c>
      <c r="U3" s="4"/>
      <c r="V3" s="3" t="s">
        <v>65</v>
      </c>
      <c r="W3" s="3" t="s">
        <v>66</v>
      </c>
      <c r="X3" s="4"/>
      <c r="Y3" s="4"/>
      <c r="Z3" s="4"/>
    </row>
    <row r="4" spans="1:26" ht="23.25" thickBot="1">
      <c r="A4" s="4"/>
      <c r="B4" s="117"/>
      <c r="C4" s="115"/>
      <c r="D4" s="44" t="s">
        <v>63</v>
      </c>
      <c r="E4" s="41" t="s">
        <v>80</v>
      </c>
      <c r="F4" s="41" t="s">
        <v>81</v>
      </c>
      <c r="G4" s="46" t="s">
        <v>63</v>
      </c>
      <c r="H4" s="41" t="s">
        <v>80</v>
      </c>
      <c r="I4" s="45" t="s">
        <v>81</v>
      </c>
      <c r="J4" s="44" t="s">
        <v>63</v>
      </c>
      <c r="K4" s="41" t="s">
        <v>80</v>
      </c>
      <c r="L4" s="41" t="s">
        <v>81</v>
      </c>
      <c r="M4" s="46" t="s">
        <v>63</v>
      </c>
      <c r="N4" s="41" t="s">
        <v>80</v>
      </c>
      <c r="O4" s="41" t="s">
        <v>81</v>
      </c>
      <c r="P4" s="119"/>
      <c r="Q4" s="121"/>
      <c r="R4" s="105"/>
      <c r="S4" s="107"/>
      <c r="T4" s="3"/>
      <c r="U4" s="4"/>
      <c r="V4" s="3"/>
      <c r="W4" s="3"/>
      <c r="X4" s="4"/>
      <c r="Y4" s="4"/>
      <c r="Z4" s="4"/>
    </row>
    <row r="5" spans="1:26" ht="18.75" thickBot="1">
      <c r="A5" s="4"/>
      <c r="B5" s="52" t="s">
        <v>67</v>
      </c>
      <c r="C5" s="69" t="str">
        <f>LOOKUP(Nedela_I_kolo_sekt_A!E4,Nedela_I_kolo_sekt_A!E4)</f>
        <v>Bratislava 1</v>
      </c>
      <c r="D5" s="57">
        <f>LOOKUP(Nedela_I_kolo_sekt_A!S4,Nedela_I_kolo_sekt_A!S4)</f>
        <v>8.5</v>
      </c>
      <c r="E5" s="55">
        <f>LOOKUP(Nedela_I_kolo_sekt_A!Q4,Nedela_I_kolo_sekt_A!Q4)</f>
        <v>0</v>
      </c>
      <c r="F5" s="58">
        <f>LOOKUP(Nedela_I_kolo_sekt_A!P4,Nedela_I_kolo_sekt_A!P4)</f>
        <v>0</v>
      </c>
      <c r="G5" s="54">
        <v>8</v>
      </c>
      <c r="H5" s="55">
        <v>0</v>
      </c>
      <c r="I5" s="58">
        <v>0</v>
      </c>
      <c r="J5" s="54">
        <v>8</v>
      </c>
      <c r="K5" s="55">
        <v>0</v>
      </c>
      <c r="L5" s="56">
        <v>0</v>
      </c>
      <c r="M5" s="57">
        <v>7</v>
      </c>
      <c r="N5" s="55">
        <v>2</v>
      </c>
      <c r="O5" s="58">
        <v>4</v>
      </c>
      <c r="P5" s="47">
        <f>SUM(D5,G5,J5,M5)</f>
        <v>31.5</v>
      </c>
      <c r="Q5" s="48">
        <f>SUM(E5,H5,K5,N5)</f>
        <v>2</v>
      </c>
      <c r="R5" s="50">
        <f>SUM(F5,I5,L5,O5)</f>
        <v>4</v>
      </c>
      <c r="S5" s="59">
        <v>10</v>
      </c>
      <c r="T5">
        <v>44</v>
      </c>
      <c r="U5" s="4"/>
      <c r="V5" s="4">
        <v>18</v>
      </c>
      <c r="W5" s="4">
        <v>27</v>
      </c>
      <c r="X5" s="4"/>
      <c r="Y5" s="4"/>
      <c r="Z5" s="4"/>
    </row>
    <row r="6" spans="1:26" ht="18.75" thickBot="1">
      <c r="A6" s="4"/>
      <c r="B6" s="53" t="s">
        <v>68</v>
      </c>
      <c r="C6" s="69" t="str">
        <f>LOOKUP(Nedela_I_kolo_sekt_A!E5,Nedela_I_kolo_sekt_A!E5)</f>
        <v>Bánovce</v>
      </c>
      <c r="D6" s="63">
        <f>LOOKUP(Nedela_I_kolo_sekt_A!S5,Nedela_I_kolo_sekt_A!S5)</f>
        <v>3.5</v>
      </c>
      <c r="E6" s="61">
        <f>LOOKUP(Nedela_I_kolo_sekt_A!Q5,Nedela_I_kolo_sekt_A!Q5)</f>
        <v>1</v>
      </c>
      <c r="F6" s="64">
        <f>LOOKUP(Nedela_I_kolo_sekt_A!P5,Nedela_I_kolo_sekt_A!P5)</f>
        <v>1.5</v>
      </c>
      <c r="G6" s="60">
        <v>8</v>
      </c>
      <c r="H6" s="61">
        <v>0</v>
      </c>
      <c r="I6" s="64">
        <v>0</v>
      </c>
      <c r="J6" s="60">
        <v>4</v>
      </c>
      <c r="K6" s="61">
        <v>2</v>
      </c>
      <c r="L6" s="62">
        <v>2.5</v>
      </c>
      <c r="M6" s="63">
        <v>6</v>
      </c>
      <c r="N6" s="61">
        <v>2</v>
      </c>
      <c r="O6" s="64">
        <v>3.5</v>
      </c>
      <c r="P6" s="47">
        <f aca="true" t="shared" si="0" ref="P6:P14">SUM(D6,G6,J6,M6)</f>
        <v>21.5</v>
      </c>
      <c r="Q6" s="49">
        <f aca="true" t="shared" si="1" ref="Q6:R14">SUM(E6,H6,K6,N6)</f>
        <v>5</v>
      </c>
      <c r="R6" s="51">
        <f t="shared" si="1"/>
        <v>7.5</v>
      </c>
      <c r="S6" s="65">
        <v>6</v>
      </c>
      <c r="T6" s="5">
        <v>30</v>
      </c>
      <c r="U6" s="4"/>
      <c r="V6" s="4">
        <v>23</v>
      </c>
      <c r="W6" s="4">
        <v>11</v>
      </c>
      <c r="X6" s="4"/>
      <c r="Y6" s="4"/>
      <c r="Z6" s="4"/>
    </row>
    <row r="7" spans="1:26" ht="18.75" thickBot="1">
      <c r="A7" s="4"/>
      <c r="B7" s="53" t="s">
        <v>69</v>
      </c>
      <c r="C7" s="69" t="str">
        <f>LOOKUP(Nedela_I_kolo_sekt_A!E6,Nedela_I_kolo_sekt_A!E6)</f>
        <v>Prešov</v>
      </c>
      <c r="D7" s="63">
        <f>LOOKUP(Nedela_I_kolo_sekt_A!S6,Nedela_I_kolo_sekt_A!S6)</f>
        <v>3.5</v>
      </c>
      <c r="E7" s="61">
        <f>LOOKUP(Nedela_I_kolo_sekt_A!Q6,Nedela_I_kolo_sekt_A!Q6)</f>
        <v>1</v>
      </c>
      <c r="F7" s="64">
        <f>LOOKUP(Nedela_I_kolo_sekt_A!P6,Nedela_I_kolo_sekt_A!P6)</f>
        <v>1.5</v>
      </c>
      <c r="G7" s="60">
        <v>8</v>
      </c>
      <c r="H7" s="61">
        <v>0</v>
      </c>
      <c r="I7" s="64">
        <v>0</v>
      </c>
      <c r="J7" s="60">
        <v>1</v>
      </c>
      <c r="K7" s="61">
        <v>3</v>
      </c>
      <c r="L7" s="62">
        <v>5.5</v>
      </c>
      <c r="M7" s="63">
        <v>5</v>
      </c>
      <c r="N7" s="61">
        <v>3</v>
      </c>
      <c r="O7" s="64">
        <v>6.5</v>
      </c>
      <c r="P7" s="47">
        <f t="shared" si="0"/>
        <v>17.5</v>
      </c>
      <c r="Q7" s="49">
        <f t="shared" si="1"/>
        <v>7</v>
      </c>
      <c r="R7" s="51">
        <f t="shared" si="1"/>
        <v>13.5</v>
      </c>
      <c r="S7" s="65">
        <v>2</v>
      </c>
      <c r="T7" s="4">
        <v>23</v>
      </c>
      <c r="U7" s="4"/>
      <c r="V7" s="4">
        <v>23</v>
      </c>
      <c r="W7" s="4">
        <v>5</v>
      </c>
      <c r="X7" s="4"/>
      <c r="Y7" s="4"/>
      <c r="Z7" s="4"/>
    </row>
    <row r="8" spans="1:26" s="157" customFormat="1" ht="18.75" thickBot="1">
      <c r="A8" s="173"/>
      <c r="B8" s="174" t="s">
        <v>70</v>
      </c>
      <c r="C8" s="175" t="str">
        <f>LOOKUP(Nedela_I_kolo_sekt_A!E7,Nedela_I_kolo_sekt_A!E7)</f>
        <v>Púchov B</v>
      </c>
      <c r="D8" s="176">
        <f>LOOKUP(Nedela_I_kolo_sekt_A!S7,Nedela_I_kolo_sekt_A!S7)</f>
        <v>8.5</v>
      </c>
      <c r="E8" s="177">
        <f>LOOKUP(Nedela_I_kolo_sekt_A!Q7,Nedela_I_kolo_sekt_A!Q7)</f>
        <v>0</v>
      </c>
      <c r="F8" s="178">
        <f>LOOKUP(Nedela_I_kolo_sekt_A!P7,Nedela_I_kolo_sekt_A!P7)</f>
        <v>0</v>
      </c>
      <c r="G8" s="179">
        <v>2</v>
      </c>
      <c r="H8" s="177">
        <v>3</v>
      </c>
      <c r="I8" s="178">
        <v>6</v>
      </c>
      <c r="J8" s="179">
        <v>8</v>
      </c>
      <c r="K8" s="177">
        <v>0</v>
      </c>
      <c r="L8" s="180">
        <v>0</v>
      </c>
      <c r="M8" s="176">
        <v>2</v>
      </c>
      <c r="N8" s="177">
        <v>5</v>
      </c>
      <c r="O8" s="178">
        <v>7.5</v>
      </c>
      <c r="P8" s="181">
        <f t="shared" si="0"/>
        <v>20.5</v>
      </c>
      <c r="Q8" s="182">
        <f t="shared" si="1"/>
        <v>8</v>
      </c>
      <c r="R8" s="183">
        <f t="shared" si="1"/>
        <v>13.5</v>
      </c>
      <c r="S8" s="184">
        <v>4</v>
      </c>
      <c r="T8" s="173">
        <v>26</v>
      </c>
      <c r="U8" s="173"/>
      <c r="V8" s="173">
        <v>23</v>
      </c>
      <c r="W8" s="173">
        <v>27</v>
      </c>
      <c r="X8" s="173"/>
      <c r="Y8" s="173"/>
      <c r="Z8" s="173"/>
    </row>
    <row r="9" spans="1:26" ht="18.75" thickBot="1">
      <c r="A9" s="4"/>
      <c r="B9" s="53" t="s">
        <v>71</v>
      </c>
      <c r="C9" s="69" t="str">
        <f>LOOKUP(Nedela_I_kolo_sekt_A!E8,Nedela_I_kolo_sekt_A!E8)</f>
        <v>Trnava B</v>
      </c>
      <c r="D9" s="63">
        <f>LOOKUP(Nedela_I_kolo_sekt_A!S8,Nedela_I_kolo_sekt_A!S8)</f>
        <v>8.5</v>
      </c>
      <c r="E9" s="61">
        <f>LOOKUP(Nedela_I_kolo_sekt_A!Q8,Nedela_I_kolo_sekt_A!Q8)</f>
        <v>0</v>
      </c>
      <c r="F9" s="64">
        <f>LOOKUP(Nedela_I_kolo_sekt_A!P8,Nedela_I_kolo_sekt_A!P8)</f>
        <v>0</v>
      </c>
      <c r="G9" s="60">
        <v>1</v>
      </c>
      <c r="H9" s="61">
        <v>3</v>
      </c>
      <c r="I9" s="64">
        <v>6</v>
      </c>
      <c r="J9" s="60">
        <v>3</v>
      </c>
      <c r="K9" s="61">
        <v>3</v>
      </c>
      <c r="L9" s="62">
        <v>5.5</v>
      </c>
      <c r="M9" s="63">
        <v>9</v>
      </c>
      <c r="N9" s="61">
        <v>1</v>
      </c>
      <c r="O9" s="64">
        <v>1.5</v>
      </c>
      <c r="P9" s="47">
        <f t="shared" si="0"/>
        <v>21.5</v>
      </c>
      <c r="Q9" s="49">
        <f t="shared" si="1"/>
        <v>7</v>
      </c>
      <c r="R9" s="51">
        <f t="shared" si="1"/>
        <v>13</v>
      </c>
      <c r="S9" s="65">
        <v>5</v>
      </c>
      <c r="T9" s="4">
        <v>24</v>
      </c>
      <c r="U9" s="4"/>
      <c r="V9" s="4">
        <v>12</v>
      </c>
      <c r="W9" s="4">
        <v>14</v>
      </c>
      <c r="X9" s="4"/>
      <c r="Y9" s="4"/>
      <c r="Z9" s="4"/>
    </row>
    <row r="10" spans="1:26" s="157" customFormat="1" ht="18.75" thickBot="1">
      <c r="A10" s="173"/>
      <c r="B10" s="174" t="s">
        <v>72</v>
      </c>
      <c r="C10" s="175" t="str">
        <f>LOOKUP(Nedela_I_kolo_sekt_A!E9,Nedela_I_kolo_sekt_A!E9)</f>
        <v>Púchov C</v>
      </c>
      <c r="D10" s="176">
        <f>LOOKUP(Nedela_I_kolo_sekt_A!S9,Nedela_I_kolo_sekt_A!S9)</f>
        <v>2</v>
      </c>
      <c r="E10" s="177">
        <f>LOOKUP(Nedela_I_kolo_sekt_A!Q9,Nedela_I_kolo_sekt_A!Q9)</f>
        <v>2</v>
      </c>
      <c r="F10" s="178">
        <f>LOOKUP(Nedela_I_kolo_sekt_A!P9,Nedela_I_kolo_sekt_A!P9)</f>
        <v>3</v>
      </c>
      <c r="G10" s="179">
        <v>8</v>
      </c>
      <c r="H10" s="177">
        <v>0</v>
      </c>
      <c r="I10" s="178">
        <v>0</v>
      </c>
      <c r="J10" s="179">
        <v>8</v>
      </c>
      <c r="K10" s="177">
        <v>0</v>
      </c>
      <c r="L10" s="180">
        <v>0</v>
      </c>
      <c r="M10" s="176">
        <v>9</v>
      </c>
      <c r="N10" s="177">
        <v>1</v>
      </c>
      <c r="O10" s="178">
        <v>1.5</v>
      </c>
      <c r="P10" s="181">
        <f t="shared" si="0"/>
        <v>27</v>
      </c>
      <c r="Q10" s="182">
        <f t="shared" si="1"/>
        <v>3</v>
      </c>
      <c r="R10" s="183">
        <f t="shared" si="1"/>
        <v>4.5</v>
      </c>
      <c r="S10" s="184">
        <v>8</v>
      </c>
      <c r="T10" s="173">
        <v>27</v>
      </c>
      <c r="U10" s="173"/>
      <c r="V10" s="173">
        <v>47</v>
      </c>
      <c r="W10" s="173">
        <v>5</v>
      </c>
      <c r="X10" s="173"/>
      <c r="Y10" s="173"/>
      <c r="Z10" s="173"/>
    </row>
    <row r="11" spans="1:26" ht="18.75" thickBot="1">
      <c r="A11" s="4"/>
      <c r="B11" s="53" t="s">
        <v>73</v>
      </c>
      <c r="C11" s="69" t="str">
        <f>LOOKUP(Nedela_I_kolo_sekt_A!E10,Nedela_I_kolo_sekt_A!E10)</f>
        <v>Humenné</v>
      </c>
      <c r="D11" s="63">
        <f>LOOKUP(Nedela_I_kolo_sekt_A!S10,Nedela_I_kolo_sekt_A!S10)</f>
        <v>6</v>
      </c>
      <c r="E11" s="61">
        <f>LOOKUP(Nedela_I_kolo_sekt_A!Q10,Nedela_I_kolo_sekt_A!Q10)</f>
        <v>1</v>
      </c>
      <c r="F11" s="64">
        <f>LOOKUP(Nedela_I_kolo_sekt_A!P10,Nedela_I_kolo_sekt_A!P10)</f>
        <v>1</v>
      </c>
      <c r="G11" s="60">
        <v>8</v>
      </c>
      <c r="H11" s="61">
        <v>0</v>
      </c>
      <c r="I11" s="64">
        <v>0</v>
      </c>
      <c r="J11" s="60">
        <v>5</v>
      </c>
      <c r="K11" s="61">
        <v>1</v>
      </c>
      <c r="L11" s="62">
        <v>1</v>
      </c>
      <c r="M11" s="63">
        <v>4</v>
      </c>
      <c r="N11" s="61">
        <v>4</v>
      </c>
      <c r="O11" s="64">
        <v>8</v>
      </c>
      <c r="P11" s="47">
        <f t="shared" si="0"/>
        <v>23</v>
      </c>
      <c r="Q11" s="49">
        <f t="shared" si="1"/>
        <v>6</v>
      </c>
      <c r="R11" s="51">
        <f t="shared" si="1"/>
        <v>10</v>
      </c>
      <c r="S11" s="65">
        <v>7</v>
      </c>
      <c r="T11" s="4">
        <v>7</v>
      </c>
      <c r="U11" s="4"/>
      <c r="V11" s="4">
        <v>18</v>
      </c>
      <c r="W11" s="4">
        <v>6</v>
      </c>
      <c r="X11" s="4"/>
      <c r="Y11" s="4"/>
      <c r="Z11" s="4"/>
    </row>
    <row r="12" spans="1:26" ht="18.75" thickBot="1">
      <c r="A12" s="4"/>
      <c r="B12" s="53" t="s">
        <v>74</v>
      </c>
      <c r="C12" s="69" t="str">
        <f>LOOKUP(Nedela_I_kolo_sekt_A!E11,Nedela_I_kolo_sekt_A!E11)</f>
        <v>Vrbové A</v>
      </c>
      <c r="D12" s="63">
        <f>LOOKUP(Nedela_I_kolo_sekt_A!S11,Nedela_I_kolo_sekt_A!S11)</f>
        <v>1</v>
      </c>
      <c r="E12" s="61">
        <f>LOOKUP(Nedela_I_kolo_sekt_A!Q11,Nedela_I_kolo_sekt_A!Q11)</f>
        <v>1</v>
      </c>
      <c r="F12" s="64">
        <f>LOOKUP(Nedela_I_kolo_sekt_A!P11,Nedela_I_kolo_sekt_A!P11)</f>
        <v>2.5</v>
      </c>
      <c r="G12" s="60">
        <v>5</v>
      </c>
      <c r="H12" s="61">
        <v>1</v>
      </c>
      <c r="I12" s="64">
        <v>2.5</v>
      </c>
      <c r="J12" s="60">
        <v>2</v>
      </c>
      <c r="K12" s="61">
        <v>5</v>
      </c>
      <c r="L12" s="62">
        <v>5</v>
      </c>
      <c r="M12" s="63">
        <v>1</v>
      </c>
      <c r="N12" s="61">
        <v>11</v>
      </c>
      <c r="O12" s="64">
        <v>23.5</v>
      </c>
      <c r="P12" s="47">
        <f t="shared" si="0"/>
        <v>9</v>
      </c>
      <c r="Q12" s="49">
        <f t="shared" si="1"/>
        <v>18</v>
      </c>
      <c r="R12" s="51">
        <f t="shared" si="1"/>
        <v>33.5</v>
      </c>
      <c r="S12" s="65">
        <v>1</v>
      </c>
      <c r="T12" s="4">
        <v>11</v>
      </c>
      <c r="U12" s="4"/>
      <c r="V12" s="4">
        <v>23</v>
      </c>
      <c r="W12" s="4">
        <v>16</v>
      </c>
      <c r="X12" s="4"/>
      <c r="Y12" s="4"/>
      <c r="Z12" s="4"/>
    </row>
    <row r="13" spans="1:26" ht="18.75" thickBot="1">
      <c r="A13" s="4"/>
      <c r="B13" s="53" t="s">
        <v>75</v>
      </c>
      <c r="C13" s="69" t="str">
        <f>LOOKUP(Nedela_I_kolo_sekt_A!E12,Nedela_I_kolo_sekt_A!E12)</f>
        <v>Vrbové B</v>
      </c>
      <c r="D13" s="63">
        <f>LOOKUP(Nedela_I_kolo_sekt_A!S12,Nedela_I_kolo_sekt_A!S12)</f>
        <v>5</v>
      </c>
      <c r="E13" s="61">
        <f>LOOKUP(Nedela_I_kolo_sekt_A!Q12,Nedela_I_kolo_sekt_A!Q12)</f>
        <v>1</v>
      </c>
      <c r="F13" s="64">
        <f>LOOKUP(Nedela_I_kolo_sekt_A!P12,Nedela_I_kolo_sekt_A!P12)</f>
        <v>1.5</v>
      </c>
      <c r="G13" s="60">
        <v>3</v>
      </c>
      <c r="H13" s="61">
        <v>2</v>
      </c>
      <c r="I13" s="64">
        <v>3</v>
      </c>
      <c r="J13" s="60">
        <v>8</v>
      </c>
      <c r="K13" s="61">
        <v>0</v>
      </c>
      <c r="L13" s="62">
        <v>0</v>
      </c>
      <c r="M13" s="63">
        <v>3</v>
      </c>
      <c r="N13" s="61">
        <v>4</v>
      </c>
      <c r="O13" s="64">
        <v>8</v>
      </c>
      <c r="P13" s="47">
        <f t="shared" si="0"/>
        <v>19</v>
      </c>
      <c r="Q13" s="49">
        <f t="shared" si="1"/>
        <v>7</v>
      </c>
      <c r="R13" s="51">
        <f t="shared" si="1"/>
        <v>12.5</v>
      </c>
      <c r="S13" s="65">
        <v>3</v>
      </c>
      <c r="T13" s="4">
        <v>32</v>
      </c>
      <c r="U13" s="4"/>
      <c r="V13" s="4">
        <v>30</v>
      </c>
      <c r="W13" s="4">
        <v>16</v>
      </c>
      <c r="X13" s="4"/>
      <c r="Y13" s="4"/>
      <c r="Z13" s="4"/>
    </row>
    <row r="14" spans="1:26" ht="18">
      <c r="A14" s="4"/>
      <c r="B14" s="53" t="s">
        <v>76</v>
      </c>
      <c r="C14" s="69" t="str">
        <f>LOOKUP(Nedela_I_kolo_sekt_A!E13,Nedela_I_kolo_sekt_A!E13)</f>
        <v>Hlohovec</v>
      </c>
      <c r="D14" s="63">
        <f>LOOKUP(Nedela_I_kolo_sekt_A!S13,Nedela_I_kolo_sekt_A!S13)</f>
        <v>8.5</v>
      </c>
      <c r="E14" s="61">
        <f>LOOKUP(Nedela_I_kolo_sekt_A!Q13,Nedela_I_kolo_sekt_A!Q13)</f>
        <v>0</v>
      </c>
      <c r="F14" s="64">
        <f>LOOKUP(Nedela_I_kolo_sekt_A!P13,Nedela_I_kolo_sekt_A!P13)</f>
        <v>0</v>
      </c>
      <c r="G14" s="60">
        <v>4</v>
      </c>
      <c r="H14" s="61">
        <v>3</v>
      </c>
      <c r="I14" s="64">
        <v>4.5</v>
      </c>
      <c r="J14" s="60">
        <v>8</v>
      </c>
      <c r="K14" s="61">
        <v>0</v>
      </c>
      <c r="L14" s="62">
        <v>0</v>
      </c>
      <c r="M14" s="63">
        <v>9</v>
      </c>
      <c r="N14" s="61">
        <v>1</v>
      </c>
      <c r="O14" s="64">
        <v>1.5</v>
      </c>
      <c r="P14" s="47">
        <f t="shared" si="0"/>
        <v>29.5</v>
      </c>
      <c r="Q14" s="49">
        <f t="shared" si="1"/>
        <v>4</v>
      </c>
      <c r="R14" s="51">
        <f t="shared" si="1"/>
        <v>6</v>
      </c>
      <c r="S14" s="65">
        <v>9</v>
      </c>
      <c r="T14" s="4">
        <v>18</v>
      </c>
      <c r="U14" s="4"/>
      <c r="V14" s="4">
        <v>19</v>
      </c>
      <c r="W14" s="4">
        <v>28</v>
      </c>
      <c r="X14" s="4"/>
      <c r="Y14" s="4"/>
      <c r="Z14" s="4"/>
    </row>
    <row r="15" spans="1:26" ht="12.75">
      <c r="A15" s="4"/>
      <c r="B15" s="66"/>
      <c r="C15" s="67"/>
      <c r="D15" s="68">
        <f aca="true" t="shared" si="2" ref="D15:P15">SUM(D5:D14)</f>
        <v>55</v>
      </c>
      <c r="E15" s="68">
        <f t="shared" si="2"/>
        <v>7</v>
      </c>
      <c r="F15" s="68">
        <f t="shared" si="2"/>
        <v>11</v>
      </c>
      <c r="G15" s="68">
        <f t="shared" si="2"/>
        <v>55</v>
      </c>
      <c r="H15" s="68">
        <f t="shared" si="2"/>
        <v>12</v>
      </c>
      <c r="I15" s="68">
        <f t="shared" si="2"/>
        <v>22</v>
      </c>
      <c r="J15" s="68">
        <f t="shared" si="2"/>
        <v>55</v>
      </c>
      <c r="K15" s="68">
        <f t="shared" si="2"/>
        <v>14</v>
      </c>
      <c r="L15" s="68">
        <f t="shared" si="2"/>
        <v>19.5</v>
      </c>
      <c r="M15" s="68">
        <f t="shared" si="2"/>
        <v>55</v>
      </c>
      <c r="N15" s="68">
        <f t="shared" si="2"/>
        <v>34</v>
      </c>
      <c r="O15" s="68">
        <f t="shared" si="2"/>
        <v>65.5</v>
      </c>
      <c r="P15" s="68">
        <f t="shared" si="2"/>
        <v>220</v>
      </c>
      <c r="Q15" s="67"/>
      <c r="R15" s="67"/>
      <c r="S15" s="67"/>
      <c r="T15" s="4"/>
      <c r="U15" s="4"/>
      <c r="V15" s="4"/>
      <c r="W15" s="4"/>
      <c r="X15" s="4"/>
      <c r="Y15" s="4"/>
      <c r="Z15" s="4"/>
    </row>
    <row r="16" spans="1:26" ht="12.75">
      <c r="A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>
      <c r="A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</sheetData>
  <sheetProtection selectLockedCells="1" selectUnlockedCells="1"/>
  <mergeCells count="11">
    <mergeCell ref="J3:L3"/>
    <mergeCell ref="M3:O3"/>
    <mergeCell ref="P3:P4"/>
    <mergeCell ref="Q3:Q4"/>
    <mergeCell ref="R3:R4"/>
    <mergeCell ref="S3:S4"/>
    <mergeCell ref="B2:S2"/>
    <mergeCell ref="B3:B4"/>
    <mergeCell ref="C3:C4"/>
    <mergeCell ref="D3:F3"/>
    <mergeCell ref="G3:I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="90" zoomScaleNormal="90" zoomScalePageLayoutView="0" workbookViewId="0" topLeftCell="A1">
      <selection activeCell="A7" sqref="A7:IV7"/>
    </sheetView>
  </sheetViews>
  <sheetFormatPr defaultColWidth="9.140625" defaultRowHeight="12.75"/>
  <cols>
    <col min="1" max="1" width="3.28125" style="0" customWidth="1"/>
    <col min="2" max="2" width="7.140625" style="0" customWidth="1"/>
    <col min="3" max="3" width="19.8515625" style="0" customWidth="1"/>
    <col min="4" max="4" width="13.00390625" style="0" customWidth="1"/>
    <col min="5" max="5" width="11.57421875" style="0" bestFit="1" customWidth="1"/>
    <col min="6" max="6" width="8.28125" style="0" bestFit="1" customWidth="1"/>
    <col min="7" max="7" width="11.57421875" style="0" bestFit="1" customWidth="1"/>
    <col min="8" max="8" width="12.140625" style="0" customWidth="1"/>
    <col min="9" max="9" width="12.28125" style="0" customWidth="1"/>
    <col min="10" max="12" width="12.28125" style="0" hidden="1" customWidth="1"/>
    <col min="13" max="13" width="29.140625" style="0" customWidth="1"/>
    <col min="14" max="14" width="11.57421875" style="0" customWidth="1"/>
    <col min="15" max="15" width="13.28125" style="0" customWidth="1"/>
    <col min="16" max="16" width="16.421875" style="0" customWidth="1"/>
    <col min="17" max="17" width="0" style="0" hidden="1" customWidth="1"/>
    <col min="18" max="18" width="13.421875" style="0" customWidth="1"/>
    <col min="19" max="20" width="0" style="0" hidden="1" customWidth="1"/>
    <col min="23" max="23" width="12.7109375" style="0" customWidth="1"/>
  </cols>
  <sheetData>
    <row r="1" ht="13.5" thickBot="1">
      <c r="A1" s="4"/>
    </row>
    <row r="2" spans="1:16" ht="54" customHeight="1" thickBot="1">
      <c r="A2" s="4"/>
      <c r="B2" s="124" t="s">
        <v>158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</row>
    <row r="3" spans="1:23" ht="16.5" customHeight="1" thickBot="1">
      <c r="A3" s="4"/>
      <c r="B3" s="127" t="s">
        <v>56</v>
      </c>
      <c r="C3" s="122" t="s">
        <v>2</v>
      </c>
      <c r="D3" s="130" t="s">
        <v>156</v>
      </c>
      <c r="E3" s="131"/>
      <c r="F3" s="131"/>
      <c r="G3" s="132" t="s">
        <v>157</v>
      </c>
      <c r="H3" s="131"/>
      <c r="I3" s="133"/>
      <c r="J3" s="132" t="s">
        <v>82</v>
      </c>
      <c r="K3" s="130"/>
      <c r="L3" s="134"/>
      <c r="M3" s="135" t="s">
        <v>61</v>
      </c>
      <c r="N3" s="137" t="s">
        <v>12</v>
      </c>
      <c r="O3" s="139" t="s">
        <v>62</v>
      </c>
      <c r="P3" s="122" t="s">
        <v>63</v>
      </c>
      <c r="Q3" s="3" t="s">
        <v>64</v>
      </c>
      <c r="R3" s="4"/>
      <c r="S3" s="3" t="s">
        <v>65</v>
      </c>
      <c r="T3" s="3" t="s">
        <v>66</v>
      </c>
      <c r="U3" s="4"/>
      <c r="V3" s="4"/>
      <c r="W3" s="4"/>
    </row>
    <row r="4" spans="1:23" ht="23.25" thickBot="1">
      <c r="A4" s="4"/>
      <c r="B4" s="128"/>
      <c r="C4" s="129"/>
      <c r="D4" s="79" t="s">
        <v>63</v>
      </c>
      <c r="E4" s="80" t="s">
        <v>80</v>
      </c>
      <c r="F4" s="80" t="s">
        <v>81</v>
      </c>
      <c r="G4" s="81" t="s">
        <v>63</v>
      </c>
      <c r="H4" s="80" t="s">
        <v>80</v>
      </c>
      <c r="I4" s="82" t="s">
        <v>81</v>
      </c>
      <c r="J4" s="79" t="s">
        <v>63</v>
      </c>
      <c r="K4" s="80" t="s">
        <v>80</v>
      </c>
      <c r="L4" s="80" t="s">
        <v>81</v>
      </c>
      <c r="M4" s="136"/>
      <c r="N4" s="138"/>
      <c r="O4" s="140"/>
      <c r="P4" s="123"/>
      <c r="Q4" s="3"/>
      <c r="R4" s="4"/>
      <c r="S4" s="3"/>
      <c r="T4" s="3"/>
      <c r="U4" s="4"/>
      <c r="V4" s="4"/>
      <c r="W4" s="4"/>
    </row>
    <row r="5" spans="1:23" ht="18.75" thickBot="1">
      <c r="A5" s="4"/>
      <c r="B5" s="52" t="s">
        <v>67</v>
      </c>
      <c r="C5" s="69" t="str">
        <f>LOOKUP(Sobota_I_kolo_sekt_A!E4,Sobota_I_kolo_sekt_A!E4)</f>
        <v>Bratislava 1</v>
      </c>
      <c r="D5" s="83">
        <v>47</v>
      </c>
      <c r="E5" s="84">
        <v>4</v>
      </c>
      <c r="F5" s="85">
        <v>6</v>
      </c>
      <c r="G5" s="86">
        <v>31.5</v>
      </c>
      <c r="H5" s="84">
        <v>2</v>
      </c>
      <c r="I5" s="85">
        <v>4</v>
      </c>
      <c r="J5" s="86"/>
      <c r="K5" s="84"/>
      <c r="L5" s="87"/>
      <c r="M5" s="88">
        <f aca="true" t="shared" si="0" ref="M5:M14">SUM(D5,G5,J5,)</f>
        <v>78.5</v>
      </c>
      <c r="N5" s="89">
        <f aca="true" t="shared" si="1" ref="N5:N14">SUM(E5,H5,K5)</f>
        <v>6</v>
      </c>
      <c r="O5" s="90">
        <f aca="true" t="shared" si="2" ref="O5:O14">SUM(F5,I5,L5)</f>
        <v>10</v>
      </c>
      <c r="P5" s="91">
        <v>10</v>
      </c>
      <c r="Q5">
        <v>44</v>
      </c>
      <c r="R5" s="4"/>
      <c r="S5" s="4">
        <v>18</v>
      </c>
      <c r="T5" s="4">
        <v>27</v>
      </c>
      <c r="U5" s="4"/>
      <c r="V5" s="4"/>
      <c r="W5" s="4"/>
    </row>
    <row r="6" spans="1:23" s="157" customFormat="1" ht="18">
      <c r="A6" s="173"/>
      <c r="B6" s="174" t="s">
        <v>68</v>
      </c>
      <c r="C6" s="175" t="str">
        <f>LOOKUP(Sobota_I_kolo_sekt_A!E5,Sobota_I_kolo_sekt_A!E5)</f>
        <v>Púchov B</v>
      </c>
      <c r="D6" s="176">
        <v>22.5</v>
      </c>
      <c r="E6" s="177">
        <v>11</v>
      </c>
      <c r="F6" s="178">
        <v>25</v>
      </c>
      <c r="G6" s="179">
        <v>20.5</v>
      </c>
      <c r="H6" s="177">
        <v>8</v>
      </c>
      <c r="I6" s="178">
        <v>13.5</v>
      </c>
      <c r="J6" s="179"/>
      <c r="K6" s="177"/>
      <c r="L6" s="180"/>
      <c r="M6" s="186">
        <f t="shared" si="0"/>
        <v>43</v>
      </c>
      <c r="N6" s="187">
        <f t="shared" si="1"/>
        <v>19</v>
      </c>
      <c r="O6" s="183">
        <f t="shared" si="2"/>
        <v>38.5</v>
      </c>
      <c r="P6" s="184">
        <v>5</v>
      </c>
      <c r="Q6" s="185">
        <v>30</v>
      </c>
      <c r="R6" s="173"/>
      <c r="S6" s="173">
        <v>23</v>
      </c>
      <c r="T6" s="173">
        <v>11</v>
      </c>
      <c r="U6" s="173"/>
      <c r="V6" s="173"/>
      <c r="W6" s="173"/>
    </row>
    <row r="7" spans="1:23" s="157" customFormat="1" ht="18">
      <c r="A7" s="173"/>
      <c r="B7" s="174" t="s">
        <v>69</v>
      </c>
      <c r="C7" s="175" t="str">
        <f>LOOKUP(Sobota_I_kolo_sekt_A!E6,Sobota_I_kolo_sekt_A!E6)</f>
        <v>Púchov C</v>
      </c>
      <c r="D7" s="176">
        <v>18</v>
      </c>
      <c r="E7" s="177">
        <v>15</v>
      </c>
      <c r="F7" s="178">
        <v>25.5</v>
      </c>
      <c r="G7" s="179">
        <v>27</v>
      </c>
      <c r="H7" s="177">
        <v>3</v>
      </c>
      <c r="I7" s="178">
        <v>4.5</v>
      </c>
      <c r="J7" s="179"/>
      <c r="K7" s="177"/>
      <c r="L7" s="180"/>
      <c r="M7" s="186">
        <f t="shared" si="0"/>
        <v>45</v>
      </c>
      <c r="N7" s="187">
        <f t="shared" si="1"/>
        <v>18</v>
      </c>
      <c r="O7" s="183">
        <f t="shared" si="2"/>
        <v>30</v>
      </c>
      <c r="P7" s="184">
        <v>6</v>
      </c>
      <c r="Q7" s="173">
        <v>23</v>
      </c>
      <c r="R7" s="173"/>
      <c r="S7" s="173">
        <v>23</v>
      </c>
      <c r="T7" s="173">
        <v>5</v>
      </c>
      <c r="U7" s="173"/>
      <c r="V7" s="173"/>
      <c r="W7" s="173"/>
    </row>
    <row r="8" spans="1:23" ht="18">
      <c r="A8" s="4"/>
      <c r="B8" s="53" t="s">
        <v>70</v>
      </c>
      <c r="C8" s="69" t="str">
        <f>LOOKUP(Sobota_I_kolo_sekt_A!E7,Sobota_I_kolo_sekt_A!E7)</f>
        <v>Prešov</v>
      </c>
      <c r="D8" s="92">
        <v>11</v>
      </c>
      <c r="E8" s="93">
        <v>18</v>
      </c>
      <c r="F8" s="94">
        <v>44</v>
      </c>
      <c r="G8" s="95">
        <v>17.5</v>
      </c>
      <c r="H8" s="93">
        <v>7</v>
      </c>
      <c r="I8" s="94">
        <v>13.5</v>
      </c>
      <c r="J8" s="95"/>
      <c r="K8" s="93"/>
      <c r="L8" s="96"/>
      <c r="M8" s="97">
        <f t="shared" si="0"/>
        <v>28.5</v>
      </c>
      <c r="N8" s="98">
        <f t="shared" si="1"/>
        <v>25</v>
      </c>
      <c r="O8" s="90">
        <f t="shared" si="2"/>
        <v>57.5</v>
      </c>
      <c r="P8" s="100">
        <v>1</v>
      </c>
      <c r="Q8" s="4">
        <v>26</v>
      </c>
      <c r="R8" s="4"/>
      <c r="S8" s="4">
        <v>23</v>
      </c>
      <c r="T8" s="4">
        <v>27</v>
      </c>
      <c r="U8" s="4"/>
      <c r="V8" s="4"/>
      <c r="W8" s="4"/>
    </row>
    <row r="9" spans="1:23" ht="18">
      <c r="A9" s="4"/>
      <c r="B9" s="53" t="s">
        <v>71</v>
      </c>
      <c r="C9" s="69" t="str">
        <f>LOOKUP(Sobota_I_kolo_sekt_A!E8,Sobota_I_kolo_sekt_A!E8)</f>
        <v>Humenné</v>
      </c>
      <c r="D9" s="92">
        <v>26</v>
      </c>
      <c r="E9" s="93">
        <v>6</v>
      </c>
      <c r="F9" s="94">
        <v>11</v>
      </c>
      <c r="G9" s="95">
        <v>23</v>
      </c>
      <c r="H9" s="93">
        <v>6</v>
      </c>
      <c r="I9" s="94">
        <v>10</v>
      </c>
      <c r="J9" s="95"/>
      <c r="K9" s="93"/>
      <c r="L9" s="96"/>
      <c r="M9" s="97">
        <f t="shared" si="0"/>
        <v>49</v>
      </c>
      <c r="N9" s="98">
        <f t="shared" si="1"/>
        <v>12</v>
      </c>
      <c r="O9" s="90">
        <f t="shared" si="2"/>
        <v>21</v>
      </c>
      <c r="P9" s="99">
        <v>7</v>
      </c>
      <c r="Q9" s="4">
        <v>24</v>
      </c>
      <c r="R9" s="4"/>
      <c r="S9" s="4">
        <v>12</v>
      </c>
      <c r="T9" s="4">
        <v>14</v>
      </c>
      <c r="U9" s="4"/>
      <c r="V9" s="4"/>
      <c r="W9" s="4"/>
    </row>
    <row r="10" spans="1:23" ht="18">
      <c r="A10" s="4"/>
      <c r="B10" s="53" t="s">
        <v>72</v>
      </c>
      <c r="C10" s="69" t="str">
        <f>LOOKUP(Sobota_I_kolo_sekt_A!E9,Sobota_I_kolo_sekt_A!E9)</f>
        <v>Vrbové A</v>
      </c>
      <c r="D10" s="92">
        <v>22.5</v>
      </c>
      <c r="E10" s="93">
        <v>16</v>
      </c>
      <c r="F10" s="94">
        <v>26</v>
      </c>
      <c r="G10" s="95">
        <v>9</v>
      </c>
      <c r="H10" s="93">
        <v>18</v>
      </c>
      <c r="I10" s="94">
        <v>33.5</v>
      </c>
      <c r="J10" s="95"/>
      <c r="K10" s="93"/>
      <c r="L10" s="96"/>
      <c r="M10" s="97">
        <f t="shared" si="0"/>
        <v>31.5</v>
      </c>
      <c r="N10" s="98">
        <f t="shared" si="1"/>
        <v>34</v>
      </c>
      <c r="O10" s="90">
        <f t="shared" si="2"/>
        <v>59.5</v>
      </c>
      <c r="P10" s="100">
        <v>3</v>
      </c>
      <c r="Q10" s="4">
        <v>27</v>
      </c>
      <c r="R10" s="4"/>
      <c r="S10" s="4">
        <v>47</v>
      </c>
      <c r="T10" s="4">
        <v>5</v>
      </c>
      <c r="U10" s="4"/>
      <c r="V10" s="4"/>
      <c r="W10" s="4"/>
    </row>
    <row r="11" spans="1:23" ht="18">
      <c r="A11" s="4"/>
      <c r="B11" s="53" t="s">
        <v>73</v>
      </c>
      <c r="C11" s="69" t="str">
        <f>LOOKUP(Sobota_I_kolo_sekt_A!E10,Sobota_I_kolo_sekt_A!E10)</f>
        <v>Hlohovec</v>
      </c>
      <c r="D11" s="92">
        <v>30.5</v>
      </c>
      <c r="E11" s="93">
        <v>7</v>
      </c>
      <c r="F11" s="94">
        <v>11</v>
      </c>
      <c r="G11" s="95">
        <v>29.5</v>
      </c>
      <c r="H11" s="93">
        <v>4</v>
      </c>
      <c r="I11" s="94">
        <v>6</v>
      </c>
      <c r="J11" s="95"/>
      <c r="K11" s="93"/>
      <c r="L11" s="96"/>
      <c r="M11" s="97">
        <f t="shared" si="0"/>
        <v>60</v>
      </c>
      <c r="N11" s="98">
        <f t="shared" si="1"/>
        <v>11</v>
      </c>
      <c r="O11" s="90">
        <f t="shared" si="2"/>
        <v>17</v>
      </c>
      <c r="P11" s="99">
        <v>9</v>
      </c>
      <c r="Q11" s="4">
        <v>7</v>
      </c>
      <c r="R11" s="4"/>
      <c r="S11" s="4">
        <v>18</v>
      </c>
      <c r="T11" s="4">
        <v>6</v>
      </c>
      <c r="U11" s="4"/>
      <c r="V11" s="4"/>
      <c r="W11" s="4"/>
    </row>
    <row r="12" spans="1:23" ht="18">
      <c r="A12" s="4"/>
      <c r="B12" s="53" t="s">
        <v>74</v>
      </c>
      <c r="C12" s="69" t="str">
        <f>LOOKUP(Sobota_I_kolo_sekt_A!E11,Sobota_I_kolo_sekt_A!E11)</f>
        <v>Vrbové B</v>
      </c>
      <c r="D12" s="92">
        <v>11.5</v>
      </c>
      <c r="E12" s="93">
        <v>15</v>
      </c>
      <c r="F12" s="94">
        <v>26.5</v>
      </c>
      <c r="G12" s="95">
        <v>19</v>
      </c>
      <c r="H12" s="93">
        <v>7</v>
      </c>
      <c r="I12" s="94">
        <v>12.5</v>
      </c>
      <c r="J12" s="95"/>
      <c r="K12" s="93"/>
      <c r="L12" s="96"/>
      <c r="M12" s="97">
        <f t="shared" si="0"/>
        <v>30.5</v>
      </c>
      <c r="N12" s="98">
        <f t="shared" si="1"/>
        <v>22</v>
      </c>
      <c r="O12" s="90">
        <f t="shared" si="2"/>
        <v>39</v>
      </c>
      <c r="P12" s="100">
        <v>2</v>
      </c>
      <c r="Q12" s="4">
        <v>11</v>
      </c>
      <c r="R12" s="4"/>
      <c r="S12" s="4">
        <v>23</v>
      </c>
      <c r="T12" s="4">
        <v>16</v>
      </c>
      <c r="U12" s="4"/>
      <c r="V12" s="4"/>
      <c r="W12" s="4"/>
    </row>
    <row r="13" spans="1:23" ht="18">
      <c r="A13" s="4"/>
      <c r="B13" s="53" t="s">
        <v>75</v>
      </c>
      <c r="C13" s="69" t="str">
        <f>LOOKUP(Sobota_I_kolo_sekt_A!E12,Sobota_I_kolo_sekt_A!E12)</f>
        <v>Bánovce </v>
      </c>
      <c r="D13" s="92">
        <v>13.5</v>
      </c>
      <c r="E13" s="93">
        <v>19</v>
      </c>
      <c r="F13" s="94">
        <v>31</v>
      </c>
      <c r="G13" s="95">
        <v>21.5</v>
      </c>
      <c r="H13" s="93">
        <v>5</v>
      </c>
      <c r="I13" s="94">
        <v>7.5</v>
      </c>
      <c r="J13" s="95"/>
      <c r="K13" s="93"/>
      <c r="L13" s="96"/>
      <c r="M13" s="97">
        <f t="shared" si="0"/>
        <v>35</v>
      </c>
      <c r="N13" s="98">
        <f t="shared" si="1"/>
        <v>24</v>
      </c>
      <c r="O13" s="90">
        <f t="shared" si="2"/>
        <v>38.5</v>
      </c>
      <c r="P13" s="99">
        <v>4</v>
      </c>
      <c r="Q13" s="4">
        <v>32</v>
      </c>
      <c r="R13" s="4"/>
      <c r="S13" s="4">
        <v>30</v>
      </c>
      <c r="T13" s="4">
        <v>16</v>
      </c>
      <c r="U13" s="4"/>
      <c r="V13" s="4"/>
      <c r="W13" s="4"/>
    </row>
    <row r="14" spans="1:23" ht="18">
      <c r="A14" s="4"/>
      <c r="B14" s="53" t="s">
        <v>76</v>
      </c>
      <c r="C14" s="69" t="str">
        <f>LOOKUP(Sobota_I_kolo_sekt_A!E13,Sobota_I_kolo_sekt_A!E13)</f>
        <v>Trnava B</v>
      </c>
      <c r="D14" s="92">
        <v>29.5</v>
      </c>
      <c r="E14" s="93">
        <v>6</v>
      </c>
      <c r="F14" s="94">
        <v>12</v>
      </c>
      <c r="G14" s="95">
        <v>21.5</v>
      </c>
      <c r="H14" s="93">
        <v>7</v>
      </c>
      <c r="I14" s="94">
        <v>13</v>
      </c>
      <c r="J14" s="95"/>
      <c r="K14" s="93"/>
      <c r="L14" s="96"/>
      <c r="M14" s="97">
        <f t="shared" si="0"/>
        <v>51</v>
      </c>
      <c r="N14" s="98">
        <f t="shared" si="1"/>
        <v>13</v>
      </c>
      <c r="O14" s="90">
        <f t="shared" si="2"/>
        <v>25</v>
      </c>
      <c r="P14" s="99">
        <v>8</v>
      </c>
      <c r="Q14" s="4">
        <v>18</v>
      </c>
      <c r="R14" s="4"/>
      <c r="S14" s="4">
        <v>19</v>
      </c>
      <c r="T14" s="4">
        <v>28</v>
      </c>
      <c r="U14" s="4"/>
      <c r="V14" s="4"/>
      <c r="W14" s="4"/>
    </row>
    <row r="15" spans="1:23" ht="12.75">
      <c r="A15" s="4"/>
      <c r="B15" s="66"/>
      <c r="C15" s="67"/>
      <c r="D15" s="68">
        <f aca="true" t="shared" si="3" ref="D15:M15">SUM(D5:D14)</f>
        <v>232</v>
      </c>
      <c r="E15" s="68">
        <f t="shared" si="3"/>
        <v>117</v>
      </c>
      <c r="F15" s="68">
        <f t="shared" si="3"/>
        <v>218</v>
      </c>
      <c r="G15" s="68">
        <f t="shared" si="3"/>
        <v>220</v>
      </c>
      <c r="H15" s="68">
        <f t="shared" si="3"/>
        <v>67</v>
      </c>
      <c r="I15" s="68">
        <f t="shared" si="3"/>
        <v>118</v>
      </c>
      <c r="J15" s="68">
        <f t="shared" si="3"/>
        <v>0</v>
      </c>
      <c r="K15" s="68">
        <f t="shared" si="3"/>
        <v>0</v>
      </c>
      <c r="L15" s="68">
        <f t="shared" si="3"/>
        <v>0</v>
      </c>
      <c r="M15" s="68">
        <f t="shared" si="3"/>
        <v>452</v>
      </c>
      <c r="N15" s="67"/>
      <c r="O15" s="67"/>
      <c r="P15" s="67"/>
      <c r="Q15" s="4"/>
      <c r="R15" s="4"/>
      <c r="S15" s="4"/>
      <c r="T15" s="4"/>
      <c r="U15" s="4"/>
      <c r="V15" s="4"/>
      <c r="W15" s="4"/>
    </row>
    <row r="16" spans="1:23" ht="12.75">
      <c r="A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2.75">
      <c r="A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</sheetData>
  <sheetProtection selectLockedCells="1" selectUnlockedCells="1"/>
  <mergeCells count="10">
    <mergeCell ref="P3:P4"/>
    <mergeCell ref="B2:P2"/>
    <mergeCell ref="B3:B4"/>
    <mergeCell ref="C3:C4"/>
    <mergeCell ref="D3:F3"/>
    <mergeCell ref="G3:I3"/>
    <mergeCell ref="J3:L3"/>
    <mergeCell ref="M3:M4"/>
    <mergeCell ref="N3:N4"/>
    <mergeCell ref="O3:O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4"/>
  <sheetViews>
    <sheetView zoomScalePageLayoutView="0" workbookViewId="0" topLeftCell="A1">
      <selection activeCell="A6" sqref="A6:IV6"/>
    </sheetView>
  </sheetViews>
  <sheetFormatPr defaultColWidth="9.140625" defaultRowHeight="12.75"/>
  <cols>
    <col min="1" max="1" width="2.7109375" style="0" customWidth="1"/>
    <col min="2" max="3" width="5.57421875" style="0" bestFit="1" customWidth="1"/>
    <col min="4" max="4" width="19.28125" style="0" customWidth="1"/>
    <col min="5" max="5" width="12.8515625" style="0" customWidth="1"/>
    <col min="6" max="6" width="11.7109375" style="0" bestFit="1" customWidth="1"/>
    <col min="7" max="7" width="9.421875" style="0" bestFit="1" customWidth="1"/>
    <col min="8" max="8" width="9.00390625" style="0" bestFit="1" customWidth="1"/>
    <col min="9" max="9" width="10.28125" style="0" hidden="1" customWidth="1"/>
    <col min="12" max="12" width="9.00390625" style="0" bestFit="1" customWidth="1"/>
    <col min="13" max="13" width="0" style="0" hidden="1" customWidth="1"/>
    <col min="14" max="14" width="11.57421875" style="0" customWidth="1"/>
    <col min="15" max="15" width="10.57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1" ht="13.5" thickBot="1"/>
    <row r="2" spans="2:20" ht="18.75" thickBot="1">
      <c r="B2" s="101" t="s">
        <v>84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2:20" ht="39" thickBot="1">
      <c r="B3" s="102" t="s">
        <v>0</v>
      </c>
      <c r="C3" s="102"/>
      <c r="D3" s="6" t="s">
        <v>1</v>
      </c>
      <c r="E3" s="6" t="s">
        <v>2</v>
      </c>
      <c r="F3" s="73" t="s">
        <v>3</v>
      </c>
      <c r="G3" s="8" t="s">
        <v>4</v>
      </c>
      <c r="H3" s="9" t="s">
        <v>5</v>
      </c>
      <c r="I3" s="10"/>
      <c r="J3" s="11" t="s">
        <v>6</v>
      </c>
      <c r="K3" s="8" t="s">
        <v>7</v>
      </c>
      <c r="L3" s="9" t="s">
        <v>8</v>
      </c>
      <c r="M3" s="10"/>
      <c r="N3" s="10" t="s">
        <v>9</v>
      </c>
      <c r="O3" s="20" t="s">
        <v>10</v>
      </c>
      <c r="P3" s="21" t="s">
        <v>11</v>
      </c>
      <c r="Q3" s="22" t="s">
        <v>12</v>
      </c>
      <c r="R3" s="12"/>
      <c r="S3" s="13" t="s">
        <v>13</v>
      </c>
      <c r="T3" s="11" t="s">
        <v>14</v>
      </c>
    </row>
    <row r="4" spans="2:20" s="157" customFormat="1" ht="18.75">
      <c r="B4" s="158" t="s">
        <v>79</v>
      </c>
      <c r="C4" s="159" t="s">
        <v>46</v>
      </c>
      <c r="D4" s="160" t="s">
        <v>101</v>
      </c>
      <c r="E4" s="161" t="s">
        <v>99</v>
      </c>
      <c r="F4" s="162" t="s">
        <v>21</v>
      </c>
      <c r="G4" s="163">
        <v>0</v>
      </c>
      <c r="H4" s="164">
        <v>0</v>
      </c>
      <c r="I4" s="165">
        <f aca="true" t="shared" si="0" ref="I4:I13">COUNTIF(G$4:G$13,"&lt;"&amp;G4)*ROWS(G$4:G$13)+COUNTIF(H$4:H$13,"&lt;"&amp;H4)</f>
        <v>0</v>
      </c>
      <c r="J4" s="166">
        <f aca="true" t="shared" si="1" ref="J4:J13">IF(COUNTIF(I$4:I$13,I4)&gt;1,RANK(I4,I$4:I$13,0)+(COUNT(I$4:I$13)+1-RANK(I4,I$4:I$13,0)-RANK(I4,I$4:I$13,1))/2,RANK(I4,I$4:I$13,0)+(COUNT(I$4:I$13)+1-RANK(I4,I$4:I$13,0)-RANK(I4,I$4:I$13,1)))</f>
        <v>9</v>
      </c>
      <c r="K4" s="163">
        <v>6.5</v>
      </c>
      <c r="L4" s="164">
        <v>3</v>
      </c>
      <c r="M4" s="165">
        <f aca="true" t="shared" si="2" ref="M4:M13">COUNTIF(K$4:K$13,"&lt;"&amp;K4)*ROWS(K$4:K$13)+COUNTIF(L$4:L$13,"&lt;"&amp;L4)</f>
        <v>99</v>
      </c>
      <c r="N4" s="166">
        <f aca="true" t="shared" si="3" ref="N4:N13">IF(COUNTIF(M$4:M$13,M4)&gt;1,RANK(M4,M$4:M$13,0)+(COUNT(M$4:M$13)+1-RANK(M4,M$4:M$13,0)-RANK(M4,M$4:M$13,1))/2,RANK(M4,M$4:M$13,0)+(COUNT(M$4:M$13)+1-RANK(M4,M$4:M$13,0)-RANK(M4,M$4:M$13,1)))</f>
        <v>1</v>
      </c>
      <c r="O4" s="167">
        <f>SUM(J4,N4)</f>
        <v>10</v>
      </c>
      <c r="P4" s="168">
        <f aca="true" t="shared" si="4" ref="P4:P13">SUM(K4,G4)</f>
        <v>6.5</v>
      </c>
      <c r="Q4" s="169">
        <f aca="true" t="shared" si="5" ref="Q4:Q13">SUM(L4,H4)</f>
        <v>3</v>
      </c>
      <c r="R4" s="170">
        <f aca="true" t="shared" si="6" ref="R4:R13">(COUNTIF(O$4:O$13,"&gt;"&amp;O4)*ROWS(O$4:O$13)+COUNTIF(P$4:P$13,"&lt;"&amp;P4))*ROWS(O$4:O$13)+COUNTIF(Q$4:Q$13,"&lt;"&amp;Q4)</f>
        <v>686</v>
      </c>
      <c r="S4" s="171">
        <f aca="true" t="shared" si="7" ref="S4:S13">IF(COUNTIF(R$4:R$13,R4)&gt;1,RANK(R4,R$4:R$13,0)+(COUNT(R$4:R$13)+1-RANK(R4,R$4:R$13,0)-RANK(R4,R$4:R$13,1))/2,RANK(R4,R$4:R$13,0)+(COUNT(R$4:R$13)+1-RANK(R4,R$4:R$13,0)-RANK(R4,R$4:R$13,1)))</f>
        <v>4</v>
      </c>
      <c r="T4" s="172">
        <v>5</v>
      </c>
    </row>
    <row r="5" spans="2:20" ht="18.75">
      <c r="B5" s="17" t="s">
        <v>47</v>
      </c>
      <c r="C5" s="1" t="s">
        <v>48</v>
      </c>
      <c r="D5" s="71" t="s">
        <v>142</v>
      </c>
      <c r="E5" s="43" t="s">
        <v>140</v>
      </c>
      <c r="F5" s="19" t="s">
        <v>24</v>
      </c>
      <c r="G5" s="28">
        <v>4</v>
      </c>
      <c r="H5" s="23">
        <v>2</v>
      </c>
      <c r="I5" s="36">
        <f t="shared" si="0"/>
        <v>88</v>
      </c>
      <c r="J5" s="38">
        <f t="shared" si="1"/>
        <v>2</v>
      </c>
      <c r="K5" s="28">
        <v>0</v>
      </c>
      <c r="L5" s="23">
        <v>0</v>
      </c>
      <c r="M5" s="36">
        <f t="shared" si="2"/>
        <v>0</v>
      </c>
      <c r="N5" s="38">
        <f t="shared" si="3"/>
        <v>9</v>
      </c>
      <c r="O5" s="75">
        <f aca="true" t="shared" si="8" ref="O5:O13">SUM(J5,N5)</f>
        <v>11</v>
      </c>
      <c r="P5" s="34">
        <f t="shared" si="4"/>
        <v>4</v>
      </c>
      <c r="Q5" s="24">
        <f t="shared" si="5"/>
        <v>2</v>
      </c>
      <c r="R5" s="30">
        <f t="shared" si="6"/>
        <v>442</v>
      </c>
      <c r="S5" s="77">
        <f t="shared" si="7"/>
        <v>6</v>
      </c>
      <c r="T5" s="32">
        <v>0</v>
      </c>
    </row>
    <row r="6" spans="2:20" s="157" customFormat="1" ht="18.75">
      <c r="B6" s="141" t="s">
        <v>49</v>
      </c>
      <c r="C6" s="142" t="s">
        <v>50</v>
      </c>
      <c r="D6" s="143" t="s">
        <v>106</v>
      </c>
      <c r="E6" s="144" t="s">
        <v>104</v>
      </c>
      <c r="F6" s="145" t="s">
        <v>27</v>
      </c>
      <c r="G6" s="146">
        <v>1.5</v>
      </c>
      <c r="H6" s="147">
        <v>1</v>
      </c>
      <c r="I6" s="148">
        <f t="shared" si="0"/>
        <v>33</v>
      </c>
      <c r="J6" s="149">
        <f t="shared" si="1"/>
        <v>5</v>
      </c>
      <c r="K6" s="146">
        <v>0</v>
      </c>
      <c r="L6" s="147">
        <v>0</v>
      </c>
      <c r="M6" s="148">
        <f t="shared" si="2"/>
        <v>0</v>
      </c>
      <c r="N6" s="149">
        <f t="shared" si="3"/>
        <v>9</v>
      </c>
      <c r="O6" s="151">
        <f t="shared" si="8"/>
        <v>14</v>
      </c>
      <c r="P6" s="152">
        <f t="shared" si="4"/>
        <v>1.5</v>
      </c>
      <c r="Q6" s="153">
        <f t="shared" si="5"/>
        <v>1</v>
      </c>
      <c r="R6" s="154">
        <f t="shared" si="6"/>
        <v>111</v>
      </c>
      <c r="S6" s="155">
        <f t="shared" si="7"/>
        <v>9</v>
      </c>
      <c r="T6" s="156">
        <v>0</v>
      </c>
    </row>
    <row r="7" spans="2:20" ht="18.75">
      <c r="B7" s="17" t="s">
        <v>51</v>
      </c>
      <c r="C7" s="1" t="s">
        <v>52</v>
      </c>
      <c r="D7" s="71" t="s">
        <v>132</v>
      </c>
      <c r="E7" s="43" t="s">
        <v>130</v>
      </c>
      <c r="F7" s="19" t="s">
        <v>16</v>
      </c>
      <c r="G7" s="28">
        <v>1.5</v>
      </c>
      <c r="H7" s="23">
        <v>1</v>
      </c>
      <c r="I7" s="36">
        <f t="shared" si="0"/>
        <v>33</v>
      </c>
      <c r="J7" s="38">
        <f t="shared" si="1"/>
        <v>5</v>
      </c>
      <c r="K7" s="28">
        <v>1.5</v>
      </c>
      <c r="L7" s="23">
        <v>1</v>
      </c>
      <c r="M7" s="36">
        <f t="shared" si="2"/>
        <v>33</v>
      </c>
      <c r="N7" s="38">
        <f t="shared" si="3"/>
        <v>7</v>
      </c>
      <c r="O7" s="75">
        <f t="shared" si="8"/>
        <v>12</v>
      </c>
      <c r="P7" s="34">
        <f t="shared" si="4"/>
        <v>3</v>
      </c>
      <c r="Q7" s="24">
        <f t="shared" si="5"/>
        <v>2</v>
      </c>
      <c r="R7" s="30">
        <f t="shared" si="6"/>
        <v>222</v>
      </c>
      <c r="S7" s="77">
        <f t="shared" si="7"/>
        <v>7.5</v>
      </c>
      <c r="T7" s="32">
        <v>0</v>
      </c>
    </row>
    <row r="8" spans="2:20" ht="30">
      <c r="B8" s="17" t="s">
        <v>53</v>
      </c>
      <c r="C8" s="1" t="s">
        <v>54</v>
      </c>
      <c r="D8" s="71" t="s">
        <v>127</v>
      </c>
      <c r="E8" s="43" t="s">
        <v>125</v>
      </c>
      <c r="F8" s="19" t="s">
        <v>19</v>
      </c>
      <c r="G8" s="28">
        <v>0</v>
      </c>
      <c r="H8" s="23">
        <v>0</v>
      </c>
      <c r="I8" s="36">
        <f t="shared" si="0"/>
        <v>0</v>
      </c>
      <c r="J8" s="38">
        <f t="shared" si="1"/>
        <v>9</v>
      </c>
      <c r="K8" s="28">
        <v>3</v>
      </c>
      <c r="L8" s="23">
        <v>2</v>
      </c>
      <c r="M8" s="36">
        <f t="shared" si="2"/>
        <v>66</v>
      </c>
      <c r="N8" s="38">
        <f t="shared" si="3"/>
        <v>3</v>
      </c>
      <c r="O8" s="75">
        <f t="shared" si="8"/>
        <v>12</v>
      </c>
      <c r="P8" s="34">
        <f t="shared" si="4"/>
        <v>3</v>
      </c>
      <c r="Q8" s="24">
        <f t="shared" si="5"/>
        <v>2</v>
      </c>
      <c r="R8" s="30">
        <f t="shared" si="6"/>
        <v>222</v>
      </c>
      <c r="S8" s="77">
        <f t="shared" si="7"/>
        <v>7.5</v>
      </c>
      <c r="T8" s="32">
        <v>0</v>
      </c>
    </row>
    <row r="9" spans="2:20" ht="18.75">
      <c r="B9" s="17" t="s">
        <v>46</v>
      </c>
      <c r="C9" s="1" t="s">
        <v>45</v>
      </c>
      <c r="D9" s="72" t="s">
        <v>111</v>
      </c>
      <c r="E9" s="43" t="s">
        <v>109</v>
      </c>
      <c r="F9" s="19" t="s">
        <v>22</v>
      </c>
      <c r="G9" s="28">
        <v>0</v>
      </c>
      <c r="H9" s="23">
        <v>0</v>
      </c>
      <c r="I9" s="36">
        <f t="shared" si="0"/>
        <v>0</v>
      </c>
      <c r="J9" s="38">
        <f t="shared" si="1"/>
        <v>9</v>
      </c>
      <c r="K9" s="28">
        <v>0</v>
      </c>
      <c r="L9" s="23">
        <v>0</v>
      </c>
      <c r="M9" s="36">
        <f t="shared" si="2"/>
        <v>0</v>
      </c>
      <c r="N9" s="38">
        <f t="shared" si="3"/>
        <v>9</v>
      </c>
      <c r="O9" s="75">
        <f t="shared" si="8"/>
        <v>18</v>
      </c>
      <c r="P9" s="34">
        <f t="shared" si="4"/>
        <v>0</v>
      </c>
      <c r="Q9" s="24">
        <f t="shared" si="5"/>
        <v>0</v>
      </c>
      <c r="R9" s="30">
        <f t="shared" si="6"/>
        <v>0</v>
      </c>
      <c r="S9" s="77">
        <f t="shared" si="7"/>
        <v>10</v>
      </c>
      <c r="T9" s="32">
        <v>0</v>
      </c>
    </row>
    <row r="10" spans="2:20" ht="18.75">
      <c r="B10" s="17" t="s">
        <v>48</v>
      </c>
      <c r="C10" s="1" t="s">
        <v>47</v>
      </c>
      <c r="D10" s="71" t="s">
        <v>117</v>
      </c>
      <c r="E10" s="43" t="s">
        <v>116</v>
      </c>
      <c r="F10" s="19" t="s">
        <v>25</v>
      </c>
      <c r="G10" s="28">
        <v>1.5</v>
      </c>
      <c r="H10" s="23">
        <v>1</v>
      </c>
      <c r="I10" s="36">
        <f t="shared" si="0"/>
        <v>33</v>
      </c>
      <c r="J10" s="38">
        <f t="shared" si="1"/>
        <v>5</v>
      </c>
      <c r="K10" s="28">
        <v>3</v>
      </c>
      <c r="L10" s="23">
        <v>2</v>
      </c>
      <c r="M10" s="36">
        <f t="shared" si="2"/>
        <v>66</v>
      </c>
      <c r="N10" s="38">
        <f t="shared" si="3"/>
        <v>3</v>
      </c>
      <c r="O10" s="75">
        <f t="shared" si="8"/>
        <v>8</v>
      </c>
      <c r="P10" s="34">
        <f t="shared" si="4"/>
        <v>4.5</v>
      </c>
      <c r="Q10" s="24">
        <f t="shared" si="5"/>
        <v>3</v>
      </c>
      <c r="R10" s="30">
        <f t="shared" si="6"/>
        <v>766</v>
      </c>
      <c r="S10" s="77">
        <f t="shared" si="7"/>
        <v>2.5</v>
      </c>
      <c r="T10" s="32">
        <v>12.5</v>
      </c>
    </row>
    <row r="11" spans="2:20" ht="18.75">
      <c r="B11" s="17" t="s">
        <v>50</v>
      </c>
      <c r="C11" s="1" t="s">
        <v>49</v>
      </c>
      <c r="D11" s="71" t="s">
        <v>96</v>
      </c>
      <c r="E11" s="43" t="s">
        <v>94</v>
      </c>
      <c r="F11" s="19" t="s">
        <v>28</v>
      </c>
      <c r="G11" s="28">
        <v>1.5</v>
      </c>
      <c r="H11" s="23">
        <v>1</v>
      </c>
      <c r="I11" s="36">
        <f t="shared" si="0"/>
        <v>33</v>
      </c>
      <c r="J11" s="38">
        <f t="shared" si="1"/>
        <v>5</v>
      </c>
      <c r="K11" s="28">
        <v>2.5</v>
      </c>
      <c r="L11" s="23">
        <v>1</v>
      </c>
      <c r="M11" s="36">
        <f t="shared" si="2"/>
        <v>43</v>
      </c>
      <c r="N11" s="38">
        <f t="shared" si="3"/>
        <v>5.5</v>
      </c>
      <c r="O11" s="75">
        <f t="shared" si="8"/>
        <v>10.5</v>
      </c>
      <c r="P11" s="34">
        <f t="shared" si="4"/>
        <v>4</v>
      </c>
      <c r="Q11" s="24">
        <f t="shared" si="5"/>
        <v>2</v>
      </c>
      <c r="R11" s="30">
        <f t="shared" si="6"/>
        <v>542</v>
      </c>
      <c r="S11" s="77">
        <f t="shared" si="7"/>
        <v>5</v>
      </c>
      <c r="T11" s="32">
        <v>0</v>
      </c>
    </row>
    <row r="12" spans="2:20" ht="18.75">
      <c r="B12" s="17" t="s">
        <v>52</v>
      </c>
      <c r="C12" s="1" t="s">
        <v>51</v>
      </c>
      <c r="D12" s="71" t="s">
        <v>137</v>
      </c>
      <c r="E12" s="43" t="s">
        <v>135</v>
      </c>
      <c r="F12" s="19" t="s">
        <v>15</v>
      </c>
      <c r="G12" s="28">
        <v>1.5</v>
      </c>
      <c r="H12" s="23">
        <v>1</v>
      </c>
      <c r="I12" s="36">
        <f t="shared" si="0"/>
        <v>33</v>
      </c>
      <c r="J12" s="38">
        <f t="shared" si="1"/>
        <v>5</v>
      </c>
      <c r="K12" s="28">
        <v>3</v>
      </c>
      <c r="L12" s="23">
        <v>2</v>
      </c>
      <c r="M12" s="36">
        <f t="shared" si="2"/>
        <v>66</v>
      </c>
      <c r="N12" s="38">
        <f t="shared" si="3"/>
        <v>3</v>
      </c>
      <c r="O12" s="75">
        <f t="shared" si="8"/>
        <v>8</v>
      </c>
      <c r="P12" s="34">
        <f t="shared" si="4"/>
        <v>4.5</v>
      </c>
      <c r="Q12" s="24">
        <f t="shared" si="5"/>
        <v>3</v>
      </c>
      <c r="R12" s="30">
        <f t="shared" si="6"/>
        <v>766</v>
      </c>
      <c r="S12" s="77">
        <f t="shared" si="7"/>
        <v>2.5</v>
      </c>
      <c r="T12" s="32">
        <v>12.5</v>
      </c>
    </row>
    <row r="13" spans="2:20" ht="18.75">
      <c r="B13" s="17" t="s">
        <v>54</v>
      </c>
      <c r="C13" s="1" t="s">
        <v>53</v>
      </c>
      <c r="D13" s="71" t="s">
        <v>122</v>
      </c>
      <c r="E13" s="43" t="s">
        <v>120</v>
      </c>
      <c r="F13" s="19" t="s">
        <v>18</v>
      </c>
      <c r="G13" s="28">
        <v>8</v>
      </c>
      <c r="H13" s="23">
        <v>3</v>
      </c>
      <c r="I13" s="36">
        <f t="shared" si="0"/>
        <v>99</v>
      </c>
      <c r="J13" s="38">
        <f t="shared" si="1"/>
        <v>1</v>
      </c>
      <c r="K13" s="28">
        <v>2.5</v>
      </c>
      <c r="L13" s="23">
        <v>1</v>
      </c>
      <c r="M13" s="36">
        <f t="shared" si="2"/>
        <v>43</v>
      </c>
      <c r="N13" s="38">
        <f t="shared" si="3"/>
        <v>5.5</v>
      </c>
      <c r="O13" s="75">
        <f t="shared" si="8"/>
        <v>6.5</v>
      </c>
      <c r="P13" s="34">
        <f t="shared" si="4"/>
        <v>10.5</v>
      </c>
      <c r="Q13" s="24">
        <f t="shared" si="5"/>
        <v>4</v>
      </c>
      <c r="R13" s="30">
        <f t="shared" si="6"/>
        <v>999</v>
      </c>
      <c r="S13" s="77">
        <f t="shared" si="7"/>
        <v>1</v>
      </c>
      <c r="T13" s="32">
        <v>20</v>
      </c>
    </row>
    <row r="14" spans="2:20" ht="12.75">
      <c r="B14" s="70"/>
      <c r="C14" s="70"/>
      <c r="D14" s="70"/>
      <c r="E14" s="70"/>
      <c r="F14" s="70"/>
      <c r="G14" s="70"/>
      <c r="H14" s="70"/>
      <c r="I14" s="70"/>
      <c r="J14" s="70">
        <f>SUM(J4:J13)</f>
        <v>55</v>
      </c>
      <c r="K14" s="70"/>
      <c r="L14" s="70"/>
      <c r="M14" s="70"/>
      <c r="N14" s="70">
        <f>SUM(N4:N13)</f>
        <v>55</v>
      </c>
      <c r="O14" s="70">
        <f>SUM(O4:O13)</f>
        <v>110</v>
      </c>
      <c r="P14" s="70"/>
      <c r="Q14" s="70"/>
      <c r="R14" s="70"/>
      <c r="S14" s="70"/>
      <c r="T14" s="70">
        <f>SUM(T4:T13)</f>
        <v>50</v>
      </c>
    </row>
  </sheetData>
  <sheetProtection/>
  <mergeCells count="2">
    <mergeCell ref="B2:T2"/>
    <mergeCell ref="B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14"/>
  <sheetViews>
    <sheetView zoomScalePageLayoutView="0" workbookViewId="0" topLeftCell="B1">
      <selection activeCell="B13" sqref="A13:IV13"/>
    </sheetView>
  </sheetViews>
  <sheetFormatPr defaultColWidth="9.140625" defaultRowHeight="12.75"/>
  <cols>
    <col min="1" max="1" width="2.7109375" style="0" customWidth="1"/>
    <col min="2" max="3" width="5.57421875" style="0" bestFit="1" customWidth="1"/>
    <col min="4" max="4" width="19.28125" style="0" customWidth="1"/>
    <col min="5" max="5" width="12.8515625" style="0" customWidth="1"/>
    <col min="6" max="6" width="11.7109375" style="0" bestFit="1" customWidth="1"/>
    <col min="7" max="7" width="9.421875" style="0" bestFit="1" customWidth="1"/>
    <col min="8" max="8" width="9.00390625" style="0" bestFit="1" customWidth="1"/>
    <col min="9" max="9" width="10.28125" style="0" hidden="1" customWidth="1"/>
    <col min="12" max="12" width="9.00390625" style="0" bestFit="1" customWidth="1"/>
    <col min="13" max="13" width="0" style="0" hidden="1" customWidth="1"/>
    <col min="14" max="14" width="11.57421875" style="0" customWidth="1"/>
    <col min="15" max="15" width="10.57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2" spans="2:20" ht="18.75" thickBot="1">
      <c r="B2" s="103" t="s">
        <v>85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2:20" ht="39" thickBot="1">
      <c r="B3" s="102" t="s">
        <v>0</v>
      </c>
      <c r="C3" s="102"/>
      <c r="D3" s="6" t="s">
        <v>1</v>
      </c>
      <c r="E3" s="6" t="s">
        <v>2</v>
      </c>
      <c r="F3" s="7" t="s">
        <v>3</v>
      </c>
      <c r="G3" s="8" t="s">
        <v>4</v>
      </c>
      <c r="H3" s="9" t="s">
        <v>5</v>
      </c>
      <c r="I3" s="10"/>
      <c r="J3" s="11" t="s">
        <v>6</v>
      </c>
      <c r="K3" s="8" t="s">
        <v>7</v>
      </c>
      <c r="L3" s="9" t="s">
        <v>8</v>
      </c>
      <c r="M3" s="10"/>
      <c r="N3" s="10" t="s">
        <v>9</v>
      </c>
      <c r="O3" s="20" t="s">
        <v>10</v>
      </c>
      <c r="P3" s="21" t="s">
        <v>11</v>
      </c>
      <c r="Q3" s="22" t="s">
        <v>12</v>
      </c>
      <c r="R3" s="12"/>
      <c r="S3" s="13" t="s">
        <v>13</v>
      </c>
      <c r="T3" s="11" t="s">
        <v>14</v>
      </c>
    </row>
    <row r="4" spans="2:20" ht="18.75">
      <c r="B4" s="14" t="s">
        <v>77</v>
      </c>
      <c r="C4" s="15" t="s">
        <v>26</v>
      </c>
      <c r="D4" s="16" t="s">
        <v>131</v>
      </c>
      <c r="E4" s="42" t="s">
        <v>130</v>
      </c>
      <c r="F4" s="18" t="s">
        <v>34</v>
      </c>
      <c r="G4" s="25">
        <v>1</v>
      </c>
      <c r="H4" s="26">
        <v>1</v>
      </c>
      <c r="I4" s="35">
        <f aca="true" t="shared" si="0" ref="I4:I13">COUNTIF(G$4:G$13,"&lt;"&amp;G4)*ROWS(G$4:G$13)+COUNTIF(H$4:H$13,"&lt;"&amp;H4)</f>
        <v>22</v>
      </c>
      <c r="J4" s="37">
        <f aca="true" t="shared" si="1" ref="J4:J13">IF(COUNTIF(I$4:I$13,I4)&gt;1,RANK(I4,I$4:I$13,0)+(COUNT(I$4:I$13)+1-RANK(I4,I$4:I$13,0)-RANK(I4,I$4:I$13,1))/2,RANK(I4,I$4:I$13,0)+(COUNT(I$4:I$13)+1-RANK(I4,I$4:I$13,0)-RANK(I4,I$4:I$13,1)))</f>
        <v>8</v>
      </c>
      <c r="K4" s="25">
        <v>8</v>
      </c>
      <c r="L4" s="26">
        <v>4</v>
      </c>
      <c r="M4" s="35">
        <f aca="true" t="shared" si="2" ref="M4:M13">COUNTIF(K$4:K$13,"&lt;"&amp;K4)*ROWS(K$4:K$13)+COUNTIF(L$4:L$13,"&lt;"&amp;L4)</f>
        <v>88</v>
      </c>
      <c r="N4" s="37">
        <f aca="true" t="shared" si="3" ref="N4:N13">IF(COUNTIF(M$4:M$13,M4)&gt;1,RANK(M4,M$4:M$13,0)+(COUNT(M$4:M$13)+1-RANK(M4,M$4:M$13,0)-RANK(M4,M$4:M$13,1))/2,RANK(M4,M$4:M$13,0)+(COUNT(M$4:M$13)+1-RANK(M4,M$4:M$13,0)-RANK(M4,M$4:M$13,1)))</f>
        <v>2</v>
      </c>
      <c r="O4" s="74">
        <f>SUM(J4,N4)</f>
        <v>10</v>
      </c>
      <c r="P4" s="33">
        <f aca="true" t="shared" si="4" ref="P4:P13">SUM(K4,G4)</f>
        <v>9</v>
      </c>
      <c r="Q4" s="27">
        <f aca="true" t="shared" si="5" ref="Q4:Q13">SUM(L4,H4)</f>
        <v>5</v>
      </c>
      <c r="R4" s="29">
        <f aca="true" t="shared" si="6" ref="R4:R13">(COUNTIF(O$4:O$13,"&gt;"&amp;O4)*ROWS(O$4:O$13)+COUNTIF(P$4:P$13,"&lt;"&amp;P4))*ROWS(O$4:O$13)+COUNTIF(Q$4:Q$13,"&lt;"&amp;Q4)</f>
        <v>477</v>
      </c>
      <c r="S4" s="76">
        <f aca="true" t="shared" si="7" ref="S4:S13">IF(COUNTIF(R$4:R$13,R4)&gt;1,RANK(R4,R$4:R$13,0)+(COUNT(R$4:R$13)+1-RANK(R4,R$4:R$13,0)-RANK(R4,R$4:R$13,1))/2,RANK(R4,R$4:R$13,0)+(COUNT(R$4:R$13)+1-RANK(R4,R$4:R$13,0)-RANK(R4,R$4:R$13,1)))</f>
        <v>5</v>
      </c>
      <c r="T4" s="31">
        <v>0</v>
      </c>
    </row>
    <row r="5" spans="2:20" ht="18.75">
      <c r="B5" s="17" t="s">
        <v>35</v>
      </c>
      <c r="C5" s="1" t="s">
        <v>29</v>
      </c>
      <c r="D5" s="71" t="s">
        <v>141</v>
      </c>
      <c r="E5" s="43" t="s">
        <v>140</v>
      </c>
      <c r="F5" s="19" t="s">
        <v>36</v>
      </c>
      <c r="G5" s="28">
        <v>6.5</v>
      </c>
      <c r="H5" s="23">
        <v>3</v>
      </c>
      <c r="I5" s="36">
        <f t="shared" si="0"/>
        <v>96</v>
      </c>
      <c r="J5" s="38">
        <f t="shared" si="1"/>
        <v>1</v>
      </c>
      <c r="K5" s="28">
        <v>0</v>
      </c>
      <c r="L5" s="23">
        <v>0</v>
      </c>
      <c r="M5" s="36">
        <f t="shared" si="2"/>
        <v>0</v>
      </c>
      <c r="N5" s="38">
        <f t="shared" si="3"/>
        <v>9.5</v>
      </c>
      <c r="O5" s="75">
        <f aca="true" t="shared" si="8" ref="O5:O13">SUM(J5,N5)</f>
        <v>10.5</v>
      </c>
      <c r="P5" s="34">
        <f t="shared" si="4"/>
        <v>6.5</v>
      </c>
      <c r="Q5" s="24">
        <f t="shared" si="5"/>
        <v>3</v>
      </c>
      <c r="R5" s="30">
        <f t="shared" si="6"/>
        <v>333</v>
      </c>
      <c r="S5" s="77">
        <f t="shared" si="7"/>
        <v>7</v>
      </c>
      <c r="T5" s="32">
        <v>0</v>
      </c>
    </row>
    <row r="6" spans="2:20" s="157" customFormat="1" ht="18.75">
      <c r="B6" s="141" t="s">
        <v>17</v>
      </c>
      <c r="C6" s="142" t="s">
        <v>30</v>
      </c>
      <c r="D6" s="143" t="s">
        <v>100</v>
      </c>
      <c r="E6" s="144" t="s">
        <v>99</v>
      </c>
      <c r="F6" s="145" t="s">
        <v>37</v>
      </c>
      <c r="G6" s="146">
        <v>4</v>
      </c>
      <c r="H6" s="147">
        <v>3</v>
      </c>
      <c r="I6" s="148">
        <f t="shared" si="0"/>
        <v>66</v>
      </c>
      <c r="J6" s="149">
        <f t="shared" si="1"/>
        <v>3.5</v>
      </c>
      <c r="K6" s="146">
        <v>2.5</v>
      </c>
      <c r="L6" s="147">
        <v>1</v>
      </c>
      <c r="M6" s="148">
        <f t="shared" si="2"/>
        <v>42</v>
      </c>
      <c r="N6" s="149">
        <f t="shared" si="3"/>
        <v>6</v>
      </c>
      <c r="O6" s="151">
        <f t="shared" si="8"/>
        <v>9.5</v>
      </c>
      <c r="P6" s="152">
        <f t="shared" si="4"/>
        <v>6.5</v>
      </c>
      <c r="Q6" s="153">
        <f t="shared" si="5"/>
        <v>4</v>
      </c>
      <c r="R6" s="154">
        <f t="shared" si="6"/>
        <v>635</v>
      </c>
      <c r="S6" s="155">
        <f t="shared" si="7"/>
        <v>4</v>
      </c>
      <c r="T6" s="156">
        <v>5</v>
      </c>
    </row>
    <row r="7" spans="2:20" ht="18.75">
      <c r="B7" s="17" t="s">
        <v>20</v>
      </c>
      <c r="C7" s="1" t="s">
        <v>31</v>
      </c>
      <c r="D7" s="71" t="s">
        <v>115</v>
      </c>
      <c r="E7" s="43" t="s">
        <v>116</v>
      </c>
      <c r="F7" s="19" t="s">
        <v>38</v>
      </c>
      <c r="G7" s="28">
        <v>5.5</v>
      </c>
      <c r="H7" s="23">
        <v>3</v>
      </c>
      <c r="I7" s="36">
        <f t="shared" si="0"/>
        <v>86</v>
      </c>
      <c r="J7" s="38">
        <f t="shared" si="1"/>
        <v>2</v>
      </c>
      <c r="K7" s="28">
        <v>1</v>
      </c>
      <c r="L7" s="23">
        <v>1</v>
      </c>
      <c r="M7" s="36">
        <f t="shared" si="2"/>
        <v>22</v>
      </c>
      <c r="N7" s="38">
        <f t="shared" si="3"/>
        <v>8</v>
      </c>
      <c r="O7" s="75">
        <f t="shared" si="8"/>
        <v>10</v>
      </c>
      <c r="P7" s="34">
        <f t="shared" si="4"/>
        <v>6.5</v>
      </c>
      <c r="Q7" s="24">
        <f t="shared" si="5"/>
        <v>4</v>
      </c>
      <c r="R7" s="30">
        <f t="shared" si="6"/>
        <v>435</v>
      </c>
      <c r="S7" s="77">
        <f t="shared" si="7"/>
        <v>6</v>
      </c>
      <c r="T7" s="32">
        <v>0</v>
      </c>
    </row>
    <row r="8" spans="2:20" ht="18.75">
      <c r="B8" s="17" t="s">
        <v>23</v>
      </c>
      <c r="C8" s="1" t="s">
        <v>32</v>
      </c>
      <c r="D8" s="71" t="s">
        <v>136</v>
      </c>
      <c r="E8" s="43" t="s">
        <v>135</v>
      </c>
      <c r="F8" s="19" t="s">
        <v>39</v>
      </c>
      <c r="G8" s="28">
        <v>4</v>
      </c>
      <c r="H8" s="23">
        <v>3</v>
      </c>
      <c r="I8" s="36">
        <f t="shared" si="0"/>
        <v>66</v>
      </c>
      <c r="J8" s="38">
        <f t="shared" si="1"/>
        <v>3.5</v>
      </c>
      <c r="K8" s="28">
        <v>5</v>
      </c>
      <c r="L8" s="23">
        <v>2</v>
      </c>
      <c r="M8" s="36">
        <f t="shared" si="2"/>
        <v>75</v>
      </c>
      <c r="N8" s="38">
        <f t="shared" si="3"/>
        <v>3</v>
      </c>
      <c r="O8" s="75">
        <f t="shared" si="8"/>
        <v>6.5</v>
      </c>
      <c r="P8" s="34">
        <f t="shared" si="4"/>
        <v>9</v>
      </c>
      <c r="Q8" s="24">
        <f t="shared" si="5"/>
        <v>5</v>
      </c>
      <c r="R8" s="30">
        <f t="shared" si="6"/>
        <v>977</v>
      </c>
      <c r="S8" s="77">
        <f t="shared" si="7"/>
        <v>1</v>
      </c>
      <c r="T8" s="32">
        <v>20</v>
      </c>
    </row>
    <row r="9" spans="2:20" ht="30">
      <c r="B9" s="17" t="s">
        <v>26</v>
      </c>
      <c r="C9" s="1" t="s">
        <v>33</v>
      </c>
      <c r="D9" s="72" t="s">
        <v>126</v>
      </c>
      <c r="E9" s="43" t="s">
        <v>125</v>
      </c>
      <c r="F9" s="19" t="s">
        <v>40</v>
      </c>
      <c r="G9" s="28">
        <v>1.5</v>
      </c>
      <c r="H9" s="23">
        <v>1</v>
      </c>
      <c r="I9" s="36">
        <f t="shared" si="0"/>
        <v>32</v>
      </c>
      <c r="J9" s="38">
        <f t="shared" si="1"/>
        <v>7</v>
      </c>
      <c r="K9" s="28">
        <v>0</v>
      </c>
      <c r="L9" s="23">
        <v>0</v>
      </c>
      <c r="M9" s="36">
        <f t="shared" si="2"/>
        <v>0</v>
      </c>
      <c r="N9" s="38">
        <f t="shared" si="3"/>
        <v>9.5</v>
      </c>
      <c r="O9" s="75">
        <f t="shared" si="8"/>
        <v>16.5</v>
      </c>
      <c r="P9" s="34">
        <f t="shared" si="4"/>
        <v>1.5</v>
      </c>
      <c r="Q9" s="24">
        <f t="shared" si="5"/>
        <v>1</v>
      </c>
      <c r="R9" s="30">
        <f t="shared" si="6"/>
        <v>0</v>
      </c>
      <c r="S9" s="77">
        <f t="shared" si="7"/>
        <v>9.5</v>
      </c>
      <c r="T9" s="32">
        <v>0</v>
      </c>
    </row>
    <row r="10" spans="2:20" ht="18.75">
      <c r="B10" s="17" t="s">
        <v>29</v>
      </c>
      <c r="C10" s="1" t="s">
        <v>35</v>
      </c>
      <c r="D10" s="71" t="s">
        <v>110</v>
      </c>
      <c r="E10" s="43" t="s">
        <v>109</v>
      </c>
      <c r="F10" s="19" t="s">
        <v>41</v>
      </c>
      <c r="G10" s="28">
        <v>2</v>
      </c>
      <c r="H10" s="23">
        <v>2</v>
      </c>
      <c r="I10" s="36">
        <f t="shared" si="0"/>
        <v>45</v>
      </c>
      <c r="J10" s="38">
        <f t="shared" si="1"/>
        <v>6</v>
      </c>
      <c r="K10" s="28">
        <v>9</v>
      </c>
      <c r="L10" s="23">
        <v>5</v>
      </c>
      <c r="M10" s="36">
        <f t="shared" si="2"/>
        <v>99</v>
      </c>
      <c r="N10" s="38">
        <f t="shared" si="3"/>
        <v>1</v>
      </c>
      <c r="O10" s="75">
        <f t="shared" si="8"/>
        <v>7</v>
      </c>
      <c r="P10" s="34">
        <f t="shared" si="4"/>
        <v>11</v>
      </c>
      <c r="Q10" s="24">
        <f t="shared" si="5"/>
        <v>7</v>
      </c>
      <c r="R10" s="30">
        <f t="shared" si="6"/>
        <v>899</v>
      </c>
      <c r="S10" s="77">
        <f t="shared" si="7"/>
        <v>2</v>
      </c>
      <c r="T10" s="32">
        <v>15</v>
      </c>
    </row>
    <row r="11" spans="2:20" ht="18.75">
      <c r="B11" s="17" t="s">
        <v>30</v>
      </c>
      <c r="C11" s="1" t="s">
        <v>17</v>
      </c>
      <c r="D11" s="71" t="s">
        <v>95</v>
      </c>
      <c r="E11" s="43" t="s">
        <v>94</v>
      </c>
      <c r="F11" s="19" t="s">
        <v>42</v>
      </c>
      <c r="G11" s="28">
        <v>0</v>
      </c>
      <c r="H11" s="23">
        <v>0</v>
      </c>
      <c r="I11" s="36">
        <f t="shared" si="0"/>
        <v>0</v>
      </c>
      <c r="J11" s="38">
        <f t="shared" si="1"/>
        <v>9.5</v>
      </c>
      <c r="K11" s="28">
        <v>2.5</v>
      </c>
      <c r="L11" s="23">
        <v>2</v>
      </c>
      <c r="M11" s="36">
        <f t="shared" si="2"/>
        <v>45</v>
      </c>
      <c r="N11" s="38">
        <f t="shared" si="3"/>
        <v>5</v>
      </c>
      <c r="O11" s="75">
        <f t="shared" si="8"/>
        <v>14.5</v>
      </c>
      <c r="P11" s="34">
        <f t="shared" si="4"/>
        <v>2.5</v>
      </c>
      <c r="Q11" s="24">
        <f t="shared" si="5"/>
        <v>2</v>
      </c>
      <c r="R11" s="30">
        <f t="shared" si="6"/>
        <v>222</v>
      </c>
      <c r="S11" s="77">
        <f t="shared" si="7"/>
        <v>8</v>
      </c>
      <c r="T11" s="32">
        <v>0</v>
      </c>
    </row>
    <row r="12" spans="2:20" ht="18.75">
      <c r="B12" s="17" t="s">
        <v>31</v>
      </c>
      <c r="C12" s="1" t="s">
        <v>20</v>
      </c>
      <c r="D12" s="71" t="s">
        <v>121</v>
      </c>
      <c r="E12" s="43" t="s">
        <v>120</v>
      </c>
      <c r="F12" s="19" t="s">
        <v>43</v>
      </c>
      <c r="G12" s="28">
        <v>3</v>
      </c>
      <c r="H12" s="23">
        <v>1</v>
      </c>
      <c r="I12" s="36">
        <f t="shared" si="0"/>
        <v>52</v>
      </c>
      <c r="J12" s="38">
        <f t="shared" si="1"/>
        <v>5</v>
      </c>
      <c r="K12" s="28">
        <v>3.5</v>
      </c>
      <c r="L12" s="23">
        <v>2</v>
      </c>
      <c r="M12" s="36">
        <f t="shared" si="2"/>
        <v>65</v>
      </c>
      <c r="N12" s="38">
        <f t="shared" si="3"/>
        <v>4</v>
      </c>
      <c r="O12" s="75">
        <f t="shared" si="8"/>
        <v>9</v>
      </c>
      <c r="P12" s="34">
        <f t="shared" si="4"/>
        <v>6.5</v>
      </c>
      <c r="Q12" s="24">
        <f t="shared" si="5"/>
        <v>3</v>
      </c>
      <c r="R12" s="30">
        <f t="shared" si="6"/>
        <v>733</v>
      </c>
      <c r="S12" s="77">
        <f t="shared" si="7"/>
        <v>3</v>
      </c>
      <c r="T12" s="32">
        <v>10</v>
      </c>
    </row>
    <row r="13" spans="2:20" s="157" customFormat="1" ht="18.75">
      <c r="B13" s="141" t="s">
        <v>32</v>
      </c>
      <c r="C13" s="142" t="s">
        <v>23</v>
      </c>
      <c r="D13" s="143" t="s">
        <v>105</v>
      </c>
      <c r="E13" s="144" t="s">
        <v>104</v>
      </c>
      <c r="F13" s="145" t="s">
        <v>44</v>
      </c>
      <c r="G13" s="146">
        <v>0</v>
      </c>
      <c r="H13" s="147">
        <v>0</v>
      </c>
      <c r="I13" s="148">
        <f t="shared" si="0"/>
        <v>0</v>
      </c>
      <c r="J13" s="149">
        <f t="shared" si="1"/>
        <v>9.5</v>
      </c>
      <c r="K13" s="146">
        <v>1.5</v>
      </c>
      <c r="L13" s="147">
        <v>1</v>
      </c>
      <c r="M13" s="148">
        <f t="shared" si="2"/>
        <v>32</v>
      </c>
      <c r="N13" s="149">
        <f t="shared" si="3"/>
        <v>7</v>
      </c>
      <c r="O13" s="151">
        <f t="shared" si="8"/>
        <v>16.5</v>
      </c>
      <c r="P13" s="152">
        <f t="shared" si="4"/>
        <v>1.5</v>
      </c>
      <c r="Q13" s="153">
        <f t="shared" si="5"/>
        <v>1</v>
      </c>
      <c r="R13" s="154">
        <f t="shared" si="6"/>
        <v>0</v>
      </c>
      <c r="S13" s="155">
        <f t="shared" si="7"/>
        <v>9.5</v>
      </c>
      <c r="T13" s="156">
        <v>0</v>
      </c>
    </row>
    <row r="14" spans="2:20" ht="12.75">
      <c r="B14" s="70"/>
      <c r="C14" s="70"/>
      <c r="D14" s="70"/>
      <c r="E14" s="70"/>
      <c r="F14" s="70"/>
      <c r="G14" s="70"/>
      <c r="H14" s="70"/>
      <c r="I14" s="70"/>
      <c r="J14" s="70">
        <f>SUM(J4:J13)</f>
        <v>55</v>
      </c>
      <c r="K14" s="70"/>
      <c r="L14" s="70"/>
      <c r="M14" s="70"/>
      <c r="N14" s="70">
        <f>SUM(N4:N13)</f>
        <v>55</v>
      </c>
      <c r="O14" s="70">
        <f>SUM(O4:O13)</f>
        <v>110</v>
      </c>
      <c r="P14" s="70"/>
      <c r="Q14" s="70"/>
      <c r="R14" s="70"/>
      <c r="S14" s="70"/>
      <c r="T14" s="70">
        <f>SUM(T4:T13)</f>
        <v>50</v>
      </c>
    </row>
  </sheetData>
  <sheetProtection/>
  <mergeCells count="2">
    <mergeCell ref="B2:T2"/>
    <mergeCell ref="B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14"/>
  <sheetViews>
    <sheetView zoomScalePageLayoutView="0" workbookViewId="0" topLeftCell="B1">
      <selection activeCell="B10" sqref="A10:IV10"/>
    </sheetView>
  </sheetViews>
  <sheetFormatPr defaultColWidth="9.140625" defaultRowHeight="12.75"/>
  <cols>
    <col min="1" max="1" width="3.28125" style="0" customWidth="1"/>
    <col min="2" max="3" width="5.57421875" style="0" bestFit="1" customWidth="1"/>
    <col min="4" max="4" width="19.28125" style="0" customWidth="1"/>
    <col min="5" max="5" width="12.8515625" style="0" customWidth="1"/>
    <col min="6" max="6" width="11.7109375" style="0" bestFit="1" customWidth="1"/>
    <col min="7" max="7" width="9.421875" style="0" bestFit="1" customWidth="1"/>
    <col min="8" max="8" width="9.00390625" style="0" bestFit="1" customWidth="1"/>
    <col min="9" max="9" width="10.28125" style="0" hidden="1" customWidth="1"/>
    <col min="12" max="12" width="9.00390625" style="0" bestFit="1" customWidth="1"/>
    <col min="13" max="13" width="0" style="0" hidden="1" customWidth="1"/>
    <col min="14" max="14" width="11.57421875" style="0" customWidth="1"/>
    <col min="15" max="15" width="10.57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1" ht="13.5" thickBot="1"/>
    <row r="2" spans="2:20" ht="18.75" thickBot="1">
      <c r="B2" s="101" t="s">
        <v>86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2:20" ht="39" thickBot="1">
      <c r="B3" s="102" t="s">
        <v>0</v>
      </c>
      <c r="C3" s="102"/>
      <c r="D3" s="6" t="s">
        <v>1</v>
      </c>
      <c r="E3" s="6" t="s">
        <v>2</v>
      </c>
      <c r="F3" s="73" t="s">
        <v>3</v>
      </c>
      <c r="G3" s="8" t="s">
        <v>4</v>
      </c>
      <c r="H3" s="9" t="s">
        <v>5</v>
      </c>
      <c r="I3" s="10"/>
      <c r="J3" s="11" t="s">
        <v>6</v>
      </c>
      <c r="K3" s="8" t="s">
        <v>7</v>
      </c>
      <c r="L3" s="9" t="s">
        <v>8</v>
      </c>
      <c r="M3" s="10"/>
      <c r="N3" s="10" t="s">
        <v>9</v>
      </c>
      <c r="O3" s="20" t="s">
        <v>10</v>
      </c>
      <c r="P3" s="21" t="s">
        <v>11</v>
      </c>
      <c r="Q3" s="22" t="s">
        <v>12</v>
      </c>
      <c r="R3" s="12"/>
      <c r="S3" s="13" t="s">
        <v>13</v>
      </c>
      <c r="T3" s="11" t="s">
        <v>14</v>
      </c>
    </row>
    <row r="4" spans="2:20" ht="18.75">
      <c r="B4" s="14" t="s">
        <v>55</v>
      </c>
      <c r="C4" s="15" t="s">
        <v>34</v>
      </c>
      <c r="D4" s="16" t="s">
        <v>123</v>
      </c>
      <c r="E4" s="42" t="s">
        <v>120</v>
      </c>
      <c r="F4" s="18" t="s">
        <v>17</v>
      </c>
      <c r="G4" s="25">
        <v>5.5</v>
      </c>
      <c r="H4" s="26">
        <v>3</v>
      </c>
      <c r="I4" s="35">
        <f aca="true" t="shared" si="0" ref="I4:I13">COUNTIF(G$4:G$13,"&lt;"&amp;G4)*ROWS(G$4:G$13)+COUNTIF(H$4:H$13,"&lt;"&amp;H4)</f>
        <v>88</v>
      </c>
      <c r="J4" s="37">
        <f aca="true" t="shared" si="1" ref="J4:J13">IF(COUNTIF(I$4:I$13,I4)&gt;1,RANK(I4,I$4:I$13,0)+(COUNT(I$4:I$13)+1-RANK(I4,I$4:I$13,0)-RANK(I4,I$4:I$13,1))/2,RANK(I4,I$4:I$13,0)+(COUNT(I$4:I$13)+1-RANK(I4,I$4:I$13,0)-RANK(I4,I$4:I$13,1)))</f>
        <v>2</v>
      </c>
      <c r="K4" s="25">
        <v>15</v>
      </c>
      <c r="L4" s="26">
        <v>5</v>
      </c>
      <c r="M4" s="35">
        <f aca="true" t="shared" si="2" ref="M4:M13">COUNTIF(K$4:K$13,"&lt;"&amp;K4)*ROWS(K$4:K$13)+COUNTIF(L$4:L$13,"&lt;"&amp;L4)</f>
        <v>99</v>
      </c>
      <c r="N4" s="37">
        <f aca="true" t="shared" si="3" ref="N4:N13">IF(COUNTIF(M$4:M$13,M4)&gt;1,RANK(M4,M$4:M$13,0)+(COUNT(M$4:M$13)+1-RANK(M4,M$4:M$13,0)-RANK(M4,M$4:M$13,1))/2,RANK(M4,M$4:M$13,0)+(COUNT(M$4:M$13)+1-RANK(M4,M$4:M$13,0)-RANK(M4,M$4:M$13,1)))</f>
        <v>1</v>
      </c>
      <c r="O4" s="74">
        <f>SUM(J4,N4)</f>
        <v>3</v>
      </c>
      <c r="P4" s="33">
        <f aca="true" t="shared" si="4" ref="P4:P13">SUM(K4,G4)</f>
        <v>20.5</v>
      </c>
      <c r="Q4" s="27">
        <f aca="true" t="shared" si="5" ref="Q4:Q13">SUM(L4,H4)</f>
        <v>8</v>
      </c>
      <c r="R4" s="29">
        <f aca="true" t="shared" si="6" ref="R4:R13">(COUNTIF(O$4:O$13,"&gt;"&amp;O4)*ROWS(O$4:O$13)+COUNTIF(P$4:P$13,"&lt;"&amp;P4))*ROWS(O$4:O$13)+COUNTIF(Q$4:Q$13,"&lt;"&amp;Q4)</f>
        <v>999</v>
      </c>
      <c r="S4" s="76">
        <f aca="true" t="shared" si="7" ref="S4:S13">IF(COUNTIF(R$4:R$13,R4)&gt;1,RANK(R4,R$4:R$13,0)+(COUNT(R$4:R$13)+1-RANK(R4,R$4:R$13,0)-RANK(R4,R$4:R$13,1))/2,RANK(R4,R$4:R$13,0)+(COUNT(R$4:R$13)+1-RANK(R4,R$4:R$13,0)-RANK(R4,R$4:R$13,1)))</f>
        <v>1</v>
      </c>
      <c r="T4" s="31">
        <v>20</v>
      </c>
    </row>
    <row r="5" spans="2:20" s="157" customFormat="1" ht="18.75">
      <c r="B5" s="141" t="s">
        <v>41</v>
      </c>
      <c r="C5" s="142" t="s">
        <v>36</v>
      </c>
      <c r="D5" s="143" t="s">
        <v>102</v>
      </c>
      <c r="E5" s="144" t="s">
        <v>99</v>
      </c>
      <c r="F5" s="145" t="s">
        <v>20</v>
      </c>
      <c r="G5" s="146">
        <v>1.5</v>
      </c>
      <c r="H5" s="147">
        <v>1</v>
      </c>
      <c r="I5" s="148">
        <f t="shared" si="0"/>
        <v>22</v>
      </c>
      <c r="J5" s="149">
        <f t="shared" si="1"/>
        <v>6.5</v>
      </c>
      <c r="K5" s="146">
        <v>0</v>
      </c>
      <c r="L5" s="147">
        <v>0</v>
      </c>
      <c r="M5" s="148">
        <f t="shared" si="2"/>
        <v>0</v>
      </c>
      <c r="N5" s="149">
        <f t="shared" si="3"/>
        <v>8.5</v>
      </c>
      <c r="O5" s="151">
        <f aca="true" t="shared" si="8" ref="O5:O13">SUM(J5,N5)</f>
        <v>15</v>
      </c>
      <c r="P5" s="152">
        <f t="shared" si="4"/>
        <v>1.5</v>
      </c>
      <c r="Q5" s="153">
        <f t="shared" si="5"/>
        <v>1</v>
      </c>
      <c r="R5" s="154">
        <f t="shared" si="6"/>
        <v>111</v>
      </c>
      <c r="S5" s="155">
        <f t="shared" si="7"/>
        <v>8</v>
      </c>
      <c r="T5" s="156">
        <v>0</v>
      </c>
    </row>
    <row r="6" spans="2:20" ht="18.75">
      <c r="B6" s="17" t="s">
        <v>42</v>
      </c>
      <c r="C6" s="1" t="s">
        <v>37</v>
      </c>
      <c r="D6" s="71" t="s">
        <v>133</v>
      </c>
      <c r="E6" s="43" t="s">
        <v>130</v>
      </c>
      <c r="F6" s="19" t="s">
        <v>23</v>
      </c>
      <c r="G6" s="28">
        <v>2.5</v>
      </c>
      <c r="H6" s="23">
        <v>1</v>
      </c>
      <c r="I6" s="36">
        <f t="shared" si="0"/>
        <v>62</v>
      </c>
      <c r="J6" s="38">
        <f t="shared" si="1"/>
        <v>4</v>
      </c>
      <c r="K6" s="28">
        <v>1.5</v>
      </c>
      <c r="L6" s="23">
        <v>1</v>
      </c>
      <c r="M6" s="36">
        <f t="shared" si="2"/>
        <v>44</v>
      </c>
      <c r="N6" s="38">
        <f t="shared" si="3"/>
        <v>5</v>
      </c>
      <c r="O6" s="75">
        <f t="shared" si="8"/>
        <v>9</v>
      </c>
      <c r="P6" s="34">
        <f t="shared" si="4"/>
        <v>4</v>
      </c>
      <c r="Q6" s="24">
        <f t="shared" si="5"/>
        <v>2</v>
      </c>
      <c r="R6" s="30">
        <f t="shared" si="6"/>
        <v>555</v>
      </c>
      <c r="S6" s="77">
        <f t="shared" si="7"/>
        <v>5</v>
      </c>
      <c r="T6" s="32">
        <v>0</v>
      </c>
    </row>
    <row r="7" spans="2:20" ht="18.75">
      <c r="B7" s="17" t="s">
        <v>43</v>
      </c>
      <c r="C7" s="1" t="s">
        <v>38</v>
      </c>
      <c r="D7" s="71" t="s">
        <v>97</v>
      </c>
      <c r="E7" s="43" t="s">
        <v>94</v>
      </c>
      <c r="F7" s="19" t="s">
        <v>26</v>
      </c>
      <c r="G7" s="28">
        <v>0</v>
      </c>
      <c r="H7" s="23">
        <v>0</v>
      </c>
      <c r="I7" s="36">
        <f t="shared" si="0"/>
        <v>0</v>
      </c>
      <c r="J7" s="38">
        <f t="shared" si="1"/>
        <v>9.5</v>
      </c>
      <c r="K7" s="28">
        <v>1.5</v>
      </c>
      <c r="L7" s="23">
        <v>1</v>
      </c>
      <c r="M7" s="36">
        <f t="shared" si="2"/>
        <v>44</v>
      </c>
      <c r="N7" s="38">
        <f t="shared" si="3"/>
        <v>5</v>
      </c>
      <c r="O7" s="75">
        <f t="shared" si="8"/>
        <v>14.5</v>
      </c>
      <c r="P7" s="34">
        <f t="shared" si="4"/>
        <v>1.5</v>
      </c>
      <c r="Q7" s="24">
        <f t="shared" si="5"/>
        <v>1</v>
      </c>
      <c r="R7" s="30">
        <f t="shared" si="6"/>
        <v>411</v>
      </c>
      <c r="S7" s="77">
        <f t="shared" si="7"/>
        <v>6</v>
      </c>
      <c r="T7" s="32">
        <v>0</v>
      </c>
    </row>
    <row r="8" spans="2:20" ht="18.75">
      <c r="B8" s="17" t="s">
        <v>44</v>
      </c>
      <c r="C8" s="1" t="s">
        <v>39</v>
      </c>
      <c r="D8" s="71" t="s">
        <v>138</v>
      </c>
      <c r="E8" s="43" t="s">
        <v>135</v>
      </c>
      <c r="F8" s="19" t="s">
        <v>29</v>
      </c>
      <c r="G8" s="28">
        <v>1.5</v>
      </c>
      <c r="H8" s="23">
        <v>1</v>
      </c>
      <c r="I8" s="36">
        <f t="shared" si="0"/>
        <v>22</v>
      </c>
      <c r="J8" s="38">
        <f t="shared" si="1"/>
        <v>6.5</v>
      </c>
      <c r="K8" s="28">
        <v>4.5</v>
      </c>
      <c r="L8" s="23">
        <v>2</v>
      </c>
      <c r="M8" s="36">
        <f t="shared" si="2"/>
        <v>87</v>
      </c>
      <c r="N8" s="38">
        <f t="shared" si="3"/>
        <v>2</v>
      </c>
      <c r="O8" s="75">
        <f t="shared" si="8"/>
        <v>8.5</v>
      </c>
      <c r="P8" s="34">
        <f t="shared" si="4"/>
        <v>6</v>
      </c>
      <c r="Q8" s="24">
        <f t="shared" si="5"/>
        <v>3</v>
      </c>
      <c r="R8" s="30">
        <f t="shared" si="6"/>
        <v>666</v>
      </c>
      <c r="S8" s="77">
        <f t="shared" si="7"/>
        <v>4</v>
      </c>
      <c r="T8" s="32">
        <v>5</v>
      </c>
    </row>
    <row r="9" spans="2:20" ht="18.75">
      <c r="B9" s="17" t="s">
        <v>34</v>
      </c>
      <c r="C9" s="1" t="s">
        <v>40</v>
      </c>
      <c r="D9" s="72" t="s">
        <v>112</v>
      </c>
      <c r="E9" s="43" t="s">
        <v>109</v>
      </c>
      <c r="F9" s="19" t="s">
        <v>30</v>
      </c>
      <c r="G9" s="28">
        <v>0</v>
      </c>
      <c r="H9" s="23">
        <v>0</v>
      </c>
      <c r="I9" s="36">
        <f t="shared" si="0"/>
        <v>0</v>
      </c>
      <c r="J9" s="38">
        <f t="shared" si="1"/>
        <v>9.5</v>
      </c>
      <c r="K9" s="28">
        <v>0</v>
      </c>
      <c r="L9" s="23">
        <v>0</v>
      </c>
      <c r="M9" s="36">
        <f t="shared" si="2"/>
        <v>0</v>
      </c>
      <c r="N9" s="38">
        <f t="shared" si="3"/>
        <v>8.5</v>
      </c>
      <c r="O9" s="75">
        <f t="shared" si="8"/>
        <v>18</v>
      </c>
      <c r="P9" s="34">
        <f t="shared" si="4"/>
        <v>0</v>
      </c>
      <c r="Q9" s="24">
        <f t="shared" si="5"/>
        <v>0</v>
      </c>
      <c r="R9" s="30">
        <f t="shared" si="6"/>
        <v>0</v>
      </c>
      <c r="S9" s="77">
        <f t="shared" si="7"/>
        <v>10</v>
      </c>
      <c r="T9" s="32">
        <v>0</v>
      </c>
    </row>
    <row r="10" spans="2:20" s="157" customFormat="1" ht="18.75">
      <c r="B10" s="141" t="s">
        <v>36</v>
      </c>
      <c r="C10" s="142" t="s">
        <v>41</v>
      </c>
      <c r="D10" s="143" t="s">
        <v>107</v>
      </c>
      <c r="E10" s="144" t="s">
        <v>104</v>
      </c>
      <c r="F10" s="145" t="s">
        <v>31</v>
      </c>
      <c r="G10" s="146">
        <v>4</v>
      </c>
      <c r="H10" s="147">
        <v>2</v>
      </c>
      <c r="I10" s="148">
        <f t="shared" si="0"/>
        <v>77</v>
      </c>
      <c r="J10" s="149">
        <f t="shared" si="1"/>
        <v>3</v>
      </c>
      <c r="K10" s="146">
        <v>3</v>
      </c>
      <c r="L10" s="147">
        <v>2</v>
      </c>
      <c r="M10" s="148">
        <f t="shared" si="2"/>
        <v>77</v>
      </c>
      <c r="N10" s="149">
        <f t="shared" si="3"/>
        <v>3</v>
      </c>
      <c r="O10" s="151">
        <f t="shared" si="8"/>
        <v>6</v>
      </c>
      <c r="P10" s="152">
        <f t="shared" si="4"/>
        <v>7</v>
      </c>
      <c r="Q10" s="153">
        <f t="shared" si="5"/>
        <v>4</v>
      </c>
      <c r="R10" s="154">
        <f t="shared" si="6"/>
        <v>777</v>
      </c>
      <c r="S10" s="155">
        <f t="shared" si="7"/>
        <v>3</v>
      </c>
      <c r="T10" s="156">
        <v>10</v>
      </c>
    </row>
    <row r="11" spans="2:20" ht="18.75">
      <c r="B11" s="17" t="s">
        <v>37</v>
      </c>
      <c r="C11" s="1" t="s">
        <v>42</v>
      </c>
      <c r="D11" s="71" t="s">
        <v>118</v>
      </c>
      <c r="E11" s="43" t="s">
        <v>116</v>
      </c>
      <c r="F11" s="19" t="s">
        <v>32</v>
      </c>
      <c r="G11" s="28">
        <v>7</v>
      </c>
      <c r="H11" s="23">
        <v>5</v>
      </c>
      <c r="I11" s="36">
        <f t="shared" si="0"/>
        <v>99</v>
      </c>
      <c r="J11" s="38">
        <f t="shared" si="1"/>
        <v>1</v>
      </c>
      <c r="K11" s="28">
        <v>1.5</v>
      </c>
      <c r="L11" s="23">
        <v>1</v>
      </c>
      <c r="M11" s="36">
        <f t="shared" si="2"/>
        <v>44</v>
      </c>
      <c r="N11" s="38">
        <f t="shared" si="3"/>
        <v>5</v>
      </c>
      <c r="O11" s="75">
        <f t="shared" si="8"/>
        <v>6</v>
      </c>
      <c r="P11" s="34">
        <f t="shared" si="4"/>
        <v>8.5</v>
      </c>
      <c r="Q11" s="24">
        <f t="shared" si="5"/>
        <v>6</v>
      </c>
      <c r="R11" s="30">
        <f t="shared" si="6"/>
        <v>788</v>
      </c>
      <c r="S11" s="77">
        <f t="shared" si="7"/>
        <v>2</v>
      </c>
      <c r="T11" s="32">
        <v>15</v>
      </c>
    </row>
    <row r="12" spans="2:20" ht="18.75">
      <c r="B12" s="17" t="s">
        <v>38</v>
      </c>
      <c r="C12" s="1" t="s">
        <v>43</v>
      </c>
      <c r="D12" s="71" t="s">
        <v>143</v>
      </c>
      <c r="E12" s="43" t="s">
        <v>140</v>
      </c>
      <c r="F12" s="19" t="s">
        <v>33</v>
      </c>
      <c r="G12" s="28">
        <v>1.5</v>
      </c>
      <c r="H12" s="23">
        <v>1</v>
      </c>
      <c r="I12" s="36">
        <f t="shared" si="0"/>
        <v>22</v>
      </c>
      <c r="J12" s="38">
        <f t="shared" si="1"/>
        <v>6.5</v>
      </c>
      <c r="K12" s="28">
        <v>0</v>
      </c>
      <c r="L12" s="23">
        <v>0</v>
      </c>
      <c r="M12" s="36">
        <f t="shared" si="2"/>
        <v>0</v>
      </c>
      <c r="N12" s="38">
        <f t="shared" si="3"/>
        <v>8.5</v>
      </c>
      <c r="O12" s="75">
        <f t="shared" si="8"/>
        <v>15</v>
      </c>
      <c r="P12" s="34">
        <f t="shared" si="4"/>
        <v>1.5</v>
      </c>
      <c r="Q12" s="24">
        <f t="shared" si="5"/>
        <v>1</v>
      </c>
      <c r="R12" s="30">
        <f t="shared" si="6"/>
        <v>111</v>
      </c>
      <c r="S12" s="77">
        <f t="shared" si="7"/>
        <v>8</v>
      </c>
      <c r="T12" s="32">
        <v>0</v>
      </c>
    </row>
    <row r="13" spans="2:20" ht="30">
      <c r="B13" s="17" t="s">
        <v>39</v>
      </c>
      <c r="C13" s="1" t="s">
        <v>44</v>
      </c>
      <c r="D13" s="71" t="s">
        <v>128</v>
      </c>
      <c r="E13" s="43" t="s">
        <v>125</v>
      </c>
      <c r="F13" s="19" t="s">
        <v>35</v>
      </c>
      <c r="G13" s="28">
        <v>1.5</v>
      </c>
      <c r="H13" s="23">
        <v>1</v>
      </c>
      <c r="I13" s="36">
        <f t="shared" si="0"/>
        <v>22</v>
      </c>
      <c r="J13" s="38">
        <f t="shared" si="1"/>
        <v>6.5</v>
      </c>
      <c r="K13" s="28">
        <v>0</v>
      </c>
      <c r="L13" s="23">
        <v>0</v>
      </c>
      <c r="M13" s="36">
        <f t="shared" si="2"/>
        <v>0</v>
      </c>
      <c r="N13" s="38">
        <f t="shared" si="3"/>
        <v>8.5</v>
      </c>
      <c r="O13" s="75">
        <f t="shared" si="8"/>
        <v>15</v>
      </c>
      <c r="P13" s="34">
        <f t="shared" si="4"/>
        <v>1.5</v>
      </c>
      <c r="Q13" s="24">
        <f t="shared" si="5"/>
        <v>1</v>
      </c>
      <c r="R13" s="30">
        <f t="shared" si="6"/>
        <v>111</v>
      </c>
      <c r="S13" s="77">
        <f t="shared" si="7"/>
        <v>8</v>
      </c>
      <c r="T13" s="32">
        <v>0</v>
      </c>
    </row>
    <row r="14" spans="2:20" ht="12.75">
      <c r="B14" s="70"/>
      <c r="C14" s="70"/>
      <c r="D14" s="70"/>
      <c r="E14" s="70"/>
      <c r="F14" s="70"/>
      <c r="G14" s="70"/>
      <c r="H14" s="70"/>
      <c r="I14" s="70"/>
      <c r="J14" s="70">
        <f>SUM(J4:J13)</f>
        <v>55</v>
      </c>
      <c r="K14" s="70"/>
      <c r="L14" s="70"/>
      <c r="M14" s="70"/>
      <c r="N14" s="70">
        <f>SUM(N4:N13)</f>
        <v>55</v>
      </c>
      <c r="O14" s="70">
        <f>SUM(O4:O13)</f>
        <v>110</v>
      </c>
      <c r="P14" s="70"/>
      <c r="Q14" s="70"/>
      <c r="R14" s="70"/>
      <c r="S14" s="70"/>
      <c r="T14" s="70">
        <f>SUM(T4:T13)</f>
        <v>50</v>
      </c>
    </row>
  </sheetData>
  <sheetProtection/>
  <mergeCells count="2">
    <mergeCell ref="B2:T2"/>
    <mergeCell ref="B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7"/>
  <sheetViews>
    <sheetView zoomScale="80" zoomScaleNormal="80" zoomScalePageLayoutView="0" workbookViewId="0" topLeftCell="A1">
      <selection activeCell="A7" sqref="A7:IV7"/>
    </sheetView>
  </sheetViews>
  <sheetFormatPr defaultColWidth="9.140625" defaultRowHeight="12.75"/>
  <cols>
    <col min="1" max="1" width="3.28125" style="0" customWidth="1"/>
    <col min="2" max="2" width="7.140625" style="0" customWidth="1"/>
    <col min="3" max="3" width="19.8515625" style="0" customWidth="1"/>
    <col min="4" max="4" width="13.00390625" style="0" customWidth="1"/>
    <col min="5" max="5" width="11.57421875" style="0" bestFit="1" customWidth="1"/>
    <col min="6" max="6" width="8.28125" style="0" bestFit="1" customWidth="1"/>
    <col min="7" max="7" width="11.57421875" style="0" bestFit="1" customWidth="1"/>
    <col min="8" max="8" width="12.140625" style="0" customWidth="1"/>
    <col min="9" max="15" width="12.28125" style="0" customWidth="1"/>
    <col min="16" max="16" width="29.140625" style="0" customWidth="1"/>
    <col min="17" max="17" width="11.57421875" style="0" customWidth="1"/>
    <col min="18" max="18" width="13.28125" style="0" customWidth="1"/>
    <col min="19" max="19" width="16.42187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7109375" style="0" customWidth="1"/>
  </cols>
  <sheetData>
    <row r="1" ht="13.5" thickBot="1">
      <c r="A1" s="4"/>
    </row>
    <row r="2" spans="1:19" ht="54" customHeight="1" thickBot="1">
      <c r="A2" s="4"/>
      <c r="B2" s="108" t="s">
        <v>87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10"/>
    </row>
    <row r="3" spans="1:26" ht="16.5" customHeight="1" thickBot="1">
      <c r="A3" s="4"/>
      <c r="B3" s="116" t="s">
        <v>56</v>
      </c>
      <c r="C3" s="106" t="s">
        <v>2</v>
      </c>
      <c r="D3" s="111" t="s">
        <v>57</v>
      </c>
      <c r="E3" s="112"/>
      <c r="F3" s="112"/>
      <c r="G3" s="113" t="s">
        <v>58</v>
      </c>
      <c r="H3" s="112"/>
      <c r="I3" s="114"/>
      <c r="J3" s="111" t="s">
        <v>59</v>
      </c>
      <c r="K3" s="112"/>
      <c r="L3" s="112"/>
      <c r="M3" s="113" t="s">
        <v>60</v>
      </c>
      <c r="N3" s="112"/>
      <c r="O3" s="112"/>
      <c r="P3" s="118" t="s">
        <v>61</v>
      </c>
      <c r="Q3" s="120" t="s">
        <v>12</v>
      </c>
      <c r="R3" s="104" t="s">
        <v>62</v>
      </c>
      <c r="S3" s="106" t="s">
        <v>63</v>
      </c>
      <c r="T3" s="3" t="s">
        <v>64</v>
      </c>
      <c r="U3" s="4"/>
      <c r="V3" s="3" t="s">
        <v>65</v>
      </c>
      <c r="W3" s="3" t="s">
        <v>66</v>
      </c>
      <c r="X3" s="4"/>
      <c r="Y3" s="4"/>
      <c r="Z3" s="4"/>
    </row>
    <row r="4" spans="1:26" ht="23.25" thickBot="1">
      <c r="A4" s="4"/>
      <c r="B4" s="117"/>
      <c r="C4" s="115"/>
      <c r="D4" s="44" t="s">
        <v>63</v>
      </c>
      <c r="E4" s="41" t="s">
        <v>80</v>
      </c>
      <c r="F4" s="41" t="s">
        <v>81</v>
      </c>
      <c r="G4" s="46" t="s">
        <v>63</v>
      </c>
      <c r="H4" s="41" t="s">
        <v>80</v>
      </c>
      <c r="I4" s="45" t="s">
        <v>81</v>
      </c>
      <c r="J4" s="44" t="s">
        <v>63</v>
      </c>
      <c r="K4" s="41" t="s">
        <v>80</v>
      </c>
      <c r="L4" s="41" t="s">
        <v>81</v>
      </c>
      <c r="M4" s="46" t="s">
        <v>63</v>
      </c>
      <c r="N4" s="41" t="s">
        <v>80</v>
      </c>
      <c r="O4" s="41" t="s">
        <v>81</v>
      </c>
      <c r="P4" s="119"/>
      <c r="Q4" s="121"/>
      <c r="R4" s="105"/>
      <c r="S4" s="107"/>
      <c r="T4" s="3"/>
      <c r="U4" s="4"/>
      <c r="V4" s="3"/>
      <c r="W4" s="3"/>
      <c r="X4" s="4"/>
      <c r="Y4" s="4"/>
      <c r="Z4" s="4"/>
    </row>
    <row r="5" spans="1:26" ht="18.75" thickBot="1">
      <c r="A5" s="4"/>
      <c r="B5" s="52" t="s">
        <v>67</v>
      </c>
      <c r="C5" s="69" t="str">
        <f>LOOKUP(Sobota_I_kolo_sekt_A!E4,Sobota_I_kolo_sekt_A!E4)</f>
        <v>Bratislava 1</v>
      </c>
      <c r="D5" s="57">
        <v>22</v>
      </c>
      <c r="E5" s="55">
        <v>0</v>
      </c>
      <c r="F5" s="58">
        <v>0</v>
      </c>
      <c r="G5" s="54">
        <v>7.5</v>
      </c>
      <c r="H5" s="55">
        <v>2</v>
      </c>
      <c r="I5" s="58">
        <v>3</v>
      </c>
      <c r="J5" s="54">
        <v>9.5</v>
      </c>
      <c r="K5" s="55">
        <v>1</v>
      </c>
      <c r="L5" s="56">
        <v>1.5</v>
      </c>
      <c r="M5" s="57">
        <v>8</v>
      </c>
      <c r="N5" s="55">
        <v>1</v>
      </c>
      <c r="O5" s="58">
        <v>1.5</v>
      </c>
      <c r="P5" s="47">
        <f>SUM(D5,G5,J5,M5)</f>
        <v>47</v>
      </c>
      <c r="Q5" s="48">
        <f>SUM(E5,H5,K5,N5)</f>
        <v>4</v>
      </c>
      <c r="R5" s="50">
        <f>SUM(F5,I5,L5,O5)</f>
        <v>6</v>
      </c>
      <c r="S5" s="59">
        <v>10</v>
      </c>
      <c r="T5">
        <v>44</v>
      </c>
      <c r="U5" s="4"/>
      <c r="V5" s="4">
        <v>18</v>
      </c>
      <c r="W5" s="4">
        <v>27</v>
      </c>
      <c r="X5" s="4"/>
      <c r="Y5" s="4"/>
      <c r="Z5" s="4"/>
    </row>
    <row r="6" spans="1:26" s="157" customFormat="1" ht="18.75" thickBot="1">
      <c r="A6" s="173"/>
      <c r="B6" s="174" t="s">
        <v>68</v>
      </c>
      <c r="C6" s="175" t="str">
        <f>LOOKUP(Sobota_I_kolo_sekt_A!E5,Sobota_I_kolo_sekt_A!E5)</f>
        <v>Púchov B</v>
      </c>
      <c r="D6" s="176">
        <f>LOOKUP(Sobota_I_kolo_sekt_A!S5,Sobota_I_kolo_sekt_A!S5)</f>
        <v>1</v>
      </c>
      <c r="E6" s="177">
        <f>LOOKUP(Sobota_I_kolo_sekt_A!Q5,Sobota_I_kolo_sekt_A!Q5)</f>
        <v>5</v>
      </c>
      <c r="F6" s="178">
        <f>LOOKUP(Sobota_I_kolo_sekt_A!P5,Sobota_I_kolo_sekt_A!P5)</f>
        <v>15</v>
      </c>
      <c r="G6" s="179">
        <v>9</v>
      </c>
      <c r="H6" s="177">
        <v>1</v>
      </c>
      <c r="I6" s="178">
        <v>1.5</v>
      </c>
      <c r="J6" s="179">
        <v>9.5</v>
      </c>
      <c r="K6" s="177">
        <v>1</v>
      </c>
      <c r="L6" s="180">
        <v>1.5</v>
      </c>
      <c r="M6" s="176">
        <v>3</v>
      </c>
      <c r="N6" s="177">
        <v>4</v>
      </c>
      <c r="O6" s="178">
        <v>7</v>
      </c>
      <c r="P6" s="181">
        <f aca="true" t="shared" si="0" ref="P6:P14">SUM(D6,G6,J6,M6)</f>
        <v>22.5</v>
      </c>
      <c r="Q6" s="182">
        <f aca="true" t="shared" si="1" ref="Q6:Q14">SUM(E6,H6,K6,N6)</f>
        <v>11</v>
      </c>
      <c r="R6" s="183">
        <f aca="true" t="shared" si="2" ref="R6:R14">SUM(F6,I6,L6,O6)</f>
        <v>25</v>
      </c>
      <c r="S6" s="184">
        <v>6</v>
      </c>
      <c r="T6" s="185">
        <v>30</v>
      </c>
      <c r="U6" s="173"/>
      <c r="V6" s="173">
        <v>23</v>
      </c>
      <c r="W6" s="173">
        <v>11</v>
      </c>
      <c r="X6" s="173"/>
      <c r="Y6" s="173"/>
      <c r="Z6" s="173"/>
    </row>
    <row r="7" spans="1:26" s="157" customFormat="1" ht="18.75" thickBot="1">
      <c r="A7" s="173"/>
      <c r="B7" s="174" t="s">
        <v>69</v>
      </c>
      <c r="C7" s="175" t="str">
        <f>LOOKUP(Sobota_I_kolo_sekt_A!E6,Sobota_I_kolo_sekt_A!E6)</f>
        <v>Púchov C</v>
      </c>
      <c r="D7" s="176">
        <f>LOOKUP(Sobota_I_kolo_sekt_A!S6,Sobota_I_kolo_sekt_A!S6)</f>
        <v>2</v>
      </c>
      <c r="E7" s="177">
        <f>LOOKUP(Sobota_I_kolo_sekt_A!Q6,Sobota_I_kolo_sekt_A!Q6)</f>
        <v>7</v>
      </c>
      <c r="F7" s="178">
        <f>LOOKUP(Sobota_I_kolo_sekt_A!P6,Sobota_I_kolo_sekt_A!P6)</f>
        <v>11</v>
      </c>
      <c r="G7" s="179">
        <v>4</v>
      </c>
      <c r="H7" s="177">
        <v>3</v>
      </c>
      <c r="I7" s="178">
        <v>6.5</v>
      </c>
      <c r="J7" s="179">
        <v>4</v>
      </c>
      <c r="K7" s="177">
        <v>4</v>
      </c>
      <c r="L7" s="180">
        <v>6.5</v>
      </c>
      <c r="M7" s="176">
        <v>8</v>
      </c>
      <c r="N7" s="177">
        <v>1</v>
      </c>
      <c r="O7" s="178">
        <v>1.5</v>
      </c>
      <c r="P7" s="181">
        <f t="shared" si="0"/>
        <v>18</v>
      </c>
      <c r="Q7" s="182">
        <f t="shared" si="1"/>
        <v>15</v>
      </c>
      <c r="R7" s="183">
        <f t="shared" si="2"/>
        <v>25.5</v>
      </c>
      <c r="S7" s="184">
        <v>4</v>
      </c>
      <c r="T7" s="173">
        <v>23</v>
      </c>
      <c r="U7" s="173"/>
      <c r="V7" s="173">
        <v>23</v>
      </c>
      <c r="W7" s="173">
        <v>5</v>
      </c>
      <c r="X7" s="173"/>
      <c r="Y7" s="173"/>
      <c r="Z7" s="173"/>
    </row>
    <row r="8" spans="1:26" ht="18.75" thickBot="1">
      <c r="A8" s="4"/>
      <c r="B8" s="53" t="s">
        <v>70</v>
      </c>
      <c r="C8" s="69" t="str">
        <f>LOOKUP(Sobota_I_kolo_sekt_A!E7,Sobota_I_kolo_sekt_A!E7)</f>
        <v>Prešov</v>
      </c>
      <c r="D8" s="63">
        <f>LOOKUP(Sobota_I_kolo_sekt_A!S7,Sobota_I_kolo_sekt_A!S7)</f>
        <v>6</v>
      </c>
      <c r="E8" s="61">
        <f>LOOKUP(Sobota_I_kolo_sekt_A!Q7,Sobota_I_kolo_sekt_A!Q7)</f>
        <v>3</v>
      </c>
      <c r="F8" s="64">
        <f>LOOKUP(Sobota_I_kolo_sekt_A!P7,Sobota_I_kolo_sekt_A!P7)</f>
        <v>6.5</v>
      </c>
      <c r="G8" s="60">
        <v>1</v>
      </c>
      <c r="H8" s="61">
        <v>4</v>
      </c>
      <c r="I8" s="64">
        <v>10.5</v>
      </c>
      <c r="J8" s="60">
        <v>3</v>
      </c>
      <c r="K8" s="61">
        <v>3</v>
      </c>
      <c r="L8" s="62">
        <v>6.5</v>
      </c>
      <c r="M8" s="63">
        <v>1</v>
      </c>
      <c r="N8" s="61">
        <v>8</v>
      </c>
      <c r="O8" s="64">
        <v>20.5</v>
      </c>
      <c r="P8" s="47">
        <f t="shared" si="0"/>
        <v>11</v>
      </c>
      <c r="Q8" s="49">
        <f t="shared" si="1"/>
        <v>18</v>
      </c>
      <c r="R8" s="51">
        <f t="shared" si="2"/>
        <v>44</v>
      </c>
      <c r="S8" s="78">
        <v>1</v>
      </c>
      <c r="T8" s="4">
        <v>26</v>
      </c>
      <c r="U8" s="4"/>
      <c r="V8" s="4">
        <v>23</v>
      </c>
      <c r="W8" s="4">
        <v>27</v>
      </c>
      <c r="X8" s="4"/>
      <c r="Y8" s="4"/>
      <c r="Z8" s="4"/>
    </row>
    <row r="9" spans="1:26" ht="18.75" thickBot="1">
      <c r="A9" s="4"/>
      <c r="B9" s="53" t="s">
        <v>71</v>
      </c>
      <c r="C9" s="69" t="str">
        <f>LOOKUP(Sobota_I_kolo_sekt_A!E8,Sobota_I_kolo_sekt_A!E8)</f>
        <v>Humenné</v>
      </c>
      <c r="D9" s="63">
        <f>LOOKUP(Sobota_I_kolo_sekt_A!S8,Sobota_I_kolo_sekt_A!S8)</f>
        <v>7</v>
      </c>
      <c r="E9" s="61">
        <f>LOOKUP(Sobota_I_kolo_sekt_A!Q8,Sobota_I_kolo_sekt_A!Q8)</f>
        <v>1</v>
      </c>
      <c r="F9" s="64">
        <f>LOOKUP(Sobota_I_kolo_sekt_A!P8,Sobota_I_kolo_sekt_A!P8)</f>
        <v>3</v>
      </c>
      <c r="G9" s="60">
        <v>5</v>
      </c>
      <c r="H9" s="61">
        <v>2</v>
      </c>
      <c r="I9" s="64">
        <v>4</v>
      </c>
      <c r="J9" s="60">
        <v>8</v>
      </c>
      <c r="K9" s="61">
        <v>2</v>
      </c>
      <c r="L9" s="62">
        <v>2.5</v>
      </c>
      <c r="M9" s="63">
        <v>6</v>
      </c>
      <c r="N9" s="61">
        <v>1</v>
      </c>
      <c r="O9" s="64">
        <v>1.5</v>
      </c>
      <c r="P9" s="47">
        <f t="shared" si="0"/>
        <v>26</v>
      </c>
      <c r="Q9" s="49">
        <f t="shared" si="1"/>
        <v>6</v>
      </c>
      <c r="R9" s="51">
        <f t="shared" si="2"/>
        <v>11</v>
      </c>
      <c r="S9" s="65">
        <v>7</v>
      </c>
      <c r="T9" s="4">
        <v>24</v>
      </c>
      <c r="U9" s="4"/>
      <c r="V9" s="4">
        <v>12</v>
      </c>
      <c r="W9" s="4">
        <v>14</v>
      </c>
      <c r="X9" s="4"/>
      <c r="Y9" s="4"/>
      <c r="Z9" s="4"/>
    </row>
    <row r="10" spans="1:26" ht="18.75" thickBot="1">
      <c r="A10" s="4"/>
      <c r="B10" s="53" t="s">
        <v>72</v>
      </c>
      <c r="C10" s="69" t="str">
        <f>LOOKUP(Sobota_I_kolo_sekt_A!E9,Sobota_I_kolo_sekt_A!E9)</f>
        <v>Vrbové A</v>
      </c>
      <c r="D10" s="63">
        <f>LOOKUP(Sobota_I_kolo_sekt_A!S9,Sobota_I_kolo_sekt_A!S9)</f>
        <v>5</v>
      </c>
      <c r="E10" s="61">
        <f>LOOKUP(Sobota_I_kolo_sekt_A!Q9,Sobota_I_kolo_sekt_A!Q9)</f>
        <v>7</v>
      </c>
      <c r="F10" s="64">
        <f>LOOKUP(Sobota_I_kolo_sekt_A!P9,Sobota_I_kolo_sekt_A!P9)</f>
        <v>10</v>
      </c>
      <c r="G10" s="60">
        <v>7.5</v>
      </c>
      <c r="H10" s="61">
        <v>2</v>
      </c>
      <c r="I10" s="64">
        <v>3</v>
      </c>
      <c r="J10" s="60">
        <v>5</v>
      </c>
      <c r="K10" s="61">
        <v>5</v>
      </c>
      <c r="L10" s="62">
        <v>9</v>
      </c>
      <c r="M10" s="63">
        <v>5</v>
      </c>
      <c r="N10" s="61">
        <v>2</v>
      </c>
      <c r="O10" s="64">
        <v>4</v>
      </c>
      <c r="P10" s="47">
        <f t="shared" si="0"/>
        <v>22.5</v>
      </c>
      <c r="Q10" s="49">
        <f t="shared" si="1"/>
        <v>16</v>
      </c>
      <c r="R10" s="51">
        <f t="shared" si="2"/>
        <v>26</v>
      </c>
      <c r="S10" s="65">
        <v>5</v>
      </c>
      <c r="T10" s="4">
        <v>27</v>
      </c>
      <c r="U10" s="4"/>
      <c r="V10" s="4">
        <v>47</v>
      </c>
      <c r="W10" s="4">
        <v>5</v>
      </c>
      <c r="X10" s="4"/>
      <c r="Y10" s="4"/>
      <c r="Z10" s="4"/>
    </row>
    <row r="11" spans="1:26" ht="18.75" thickBot="1">
      <c r="A11" s="4"/>
      <c r="B11" s="53" t="s">
        <v>73</v>
      </c>
      <c r="C11" s="69" t="str">
        <f>LOOKUP(Sobota_I_kolo_sekt_A!E10,Sobota_I_kolo_sekt_A!E10)</f>
        <v>Hlohovec</v>
      </c>
      <c r="D11" s="63">
        <f>LOOKUP(Sobota_I_kolo_sekt_A!S10,Sobota_I_kolo_sekt_A!S10)</f>
        <v>8.5</v>
      </c>
      <c r="E11" s="61">
        <f>LOOKUP(Sobota_I_kolo_sekt_A!Q10,Sobota_I_kolo_sekt_A!Q10)</f>
        <v>0</v>
      </c>
      <c r="F11" s="64">
        <f>LOOKUP(Sobota_I_kolo_sekt_A!P10,Sobota_I_kolo_sekt_A!P10)</f>
        <v>0</v>
      </c>
      <c r="G11" s="60">
        <v>10</v>
      </c>
      <c r="H11" s="61">
        <v>0</v>
      </c>
      <c r="I11" s="64">
        <v>0</v>
      </c>
      <c r="J11" s="60">
        <v>2</v>
      </c>
      <c r="K11" s="61">
        <v>7</v>
      </c>
      <c r="L11" s="62">
        <v>11</v>
      </c>
      <c r="M11" s="63">
        <v>10</v>
      </c>
      <c r="N11" s="61">
        <v>0</v>
      </c>
      <c r="O11" s="64">
        <v>0</v>
      </c>
      <c r="P11" s="47">
        <f t="shared" si="0"/>
        <v>30.5</v>
      </c>
      <c r="Q11" s="49">
        <f t="shared" si="1"/>
        <v>7</v>
      </c>
      <c r="R11" s="51">
        <f t="shared" si="2"/>
        <v>11</v>
      </c>
      <c r="S11" s="65">
        <v>9</v>
      </c>
      <c r="T11" s="4">
        <v>7</v>
      </c>
      <c r="U11" s="4"/>
      <c r="V11" s="4">
        <v>18</v>
      </c>
      <c r="W11" s="4">
        <v>6</v>
      </c>
      <c r="X11" s="4"/>
      <c r="Y11" s="4"/>
      <c r="Z11" s="4"/>
    </row>
    <row r="12" spans="1:26" ht="18.75" thickBot="1">
      <c r="A12" s="4"/>
      <c r="B12" s="53" t="s">
        <v>74</v>
      </c>
      <c r="C12" s="69" t="str">
        <f>LOOKUP(Sobota_I_kolo_sekt_A!E11,Sobota_I_kolo_sekt_A!E11)</f>
        <v>Vrbové B</v>
      </c>
      <c r="D12" s="63">
        <f>LOOKUP(Sobota_I_kolo_sekt_A!S11,Sobota_I_kolo_sekt_A!S11)</f>
        <v>4</v>
      </c>
      <c r="E12" s="61">
        <f>LOOKUP(Sobota_I_kolo_sekt_A!Q11,Sobota_I_kolo_sekt_A!Q11)</f>
        <v>4</v>
      </c>
      <c r="F12" s="64">
        <f>LOOKUP(Sobota_I_kolo_sekt_A!P11,Sobota_I_kolo_sekt_A!P11)</f>
        <v>7</v>
      </c>
      <c r="G12" s="60">
        <v>2.5</v>
      </c>
      <c r="H12" s="61">
        <v>3</v>
      </c>
      <c r="I12" s="64">
        <v>4.5</v>
      </c>
      <c r="J12" s="60">
        <v>1</v>
      </c>
      <c r="K12" s="61">
        <v>5</v>
      </c>
      <c r="L12" s="62">
        <v>9</v>
      </c>
      <c r="M12" s="63">
        <v>4</v>
      </c>
      <c r="N12" s="61">
        <v>3</v>
      </c>
      <c r="O12" s="64">
        <v>6</v>
      </c>
      <c r="P12" s="47">
        <f t="shared" si="0"/>
        <v>11.5</v>
      </c>
      <c r="Q12" s="49">
        <f t="shared" si="1"/>
        <v>15</v>
      </c>
      <c r="R12" s="51">
        <f t="shared" si="2"/>
        <v>26.5</v>
      </c>
      <c r="S12" s="78">
        <v>2</v>
      </c>
      <c r="T12" s="4">
        <v>11</v>
      </c>
      <c r="U12" s="4"/>
      <c r="V12" s="4">
        <v>23</v>
      </c>
      <c r="W12" s="4">
        <v>16</v>
      </c>
      <c r="X12" s="4"/>
      <c r="Y12" s="4"/>
      <c r="Z12" s="4"/>
    </row>
    <row r="13" spans="1:26" ht="18.75" thickBot="1">
      <c r="A13" s="4"/>
      <c r="B13" s="53" t="s">
        <v>75</v>
      </c>
      <c r="C13" s="69" t="str">
        <f>LOOKUP(Sobota_I_kolo_sekt_A!E12,Sobota_I_kolo_sekt_A!E12)</f>
        <v>Bánovce </v>
      </c>
      <c r="D13" s="63">
        <f>LOOKUP(Sobota_I_kolo_sekt_A!S12,Sobota_I_kolo_sekt_A!S12)</f>
        <v>3</v>
      </c>
      <c r="E13" s="61">
        <f>LOOKUP(Sobota_I_kolo_sekt_A!Q12,Sobota_I_kolo_sekt_A!Q12)</f>
        <v>6</v>
      </c>
      <c r="F13" s="64">
        <f>LOOKUP(Sobota_I_kolo_sekt_A!P12,Sobota_I_kolo_sekt_A!P12)</f>
        <v>11.5</v>
      </c>
      <c r="G13" s="60">
        <v>2.5</v>
      </c>
      <c r="H13" s="61">
        <v>3</v>
      </c>
      <c r="I13" s="64">
        <v>4.5</v>
      </c>
      <c r="J13" s="60">
        <v>6</v>
      </c>
      <c r="K13" s="61">
        <v>4</v>
      </c>
      <c r="L13" s="62">
        <v>6.5</v>
      </c>
      <c r="M13" s="63">
        <v>2</v>
      </c>
      <c r="N13" s="61">
        <v>6</v>
      </c>
      <c r="O13" s="64">
        <v>8.5</v>
      </c>
      <c r="P13" s="47">
        <f t="shared" si="0"/>
        <v>13.5</v>
      </c>
      <c r="Q13" s="49">
        <f t="shared" si="1"/>
        <v>19</v>
      </c>
      <c r="R13" s="51">
        <f t="shared" si="2"/>
        <v>31</v>
      </c>
      <c r="S13" s="78">
        <v>3</v>
      </c>
      <c r="T13" s="4">
        <v>32</v>
      </c>
      <c r="U13" s="4"/>
      <c r="V13" s="4">
        <v>30</v>
      </c>
      <c r="W13" s="4">
        <v>16</v>
      </c>
      <c r="X13" s="4"/>
      <c r="Y13" s="4"/>
      <c r="Z13" s="4"/>
    </row>
    <row r="14" spans="1:26" ht="18">
      <c r="A14" s="4"/>
      <c r="B14" s="53" t="s">
        <v>76</v>
      </c>
      <c r="C14" s="69" t="str">
        <f>LOOKUP(Sobota_I_kolo_sekt_A!E13,Sobota_I_kolo_sekt_A!E13)</f>
        <v>Trnava B</v>
      </c>
      <c r="D14" s="63">
        <f>LOOKUP(Sobota_I_kolo_sekt_A!S13,Sobota_I_kolo_sekt_A!S13)</f>
        <v>8.5</v>
      </c>
      <c r="E14" s="61">
        <f>LOOKUP(Sobota_I_kolo_sekt_A!Q13,Sobota_I_kolo_sekt_A!Q13)</f>
        <v>0</v>
      </c>
      <c r="F14" s="64">
        <f>LOOKUP(Sobota_I_kolo_sekt_A!P13,Sobota_I_kolo_sekt_A!P13)</f>
        <v>0</v>
      </c>
      <c r="G14" s="60">
        <v>6</v>
      </c>
      <c r="H14" s="61">
        <v>2</v>
      </c>
      <c r="I14" s="64">
        <v>4</v>
      </c>
      <c r="J14" s="60">
        <v>7</v>
      </c>
      <c r="K14" s="61">
        <v>3</v>
      </c>
      <c r="L14" s="62">
        <v>6.5</v>
      </c>
      <c r="M14" s="63">
        <v>8</v>
      </c>
      <c r="N14" s="61">
        <v>1</v>
      </c>
      <c r="O14" s="64">
        <v>1.5</v>
      </c>
      <c r="P14" s="47">
        <f t="shared" si="0"/>
        <v>29.5</v>
      </c>
      <c r="Q14" s="49">
        <f t="shared" si="1"/>
        <v>6</v>
      </c>
      <c r="R14" s="51">
        <f t="shared" si="2"/>
        <v>12</v>
      </c>
      <c r="S14" s="65">
        <v>8</v>
      </c>
      <c r="T14" s="4">
        <v>18</v>
      </c>
      <c r="U14" s="4"/>
      <c r="V14" s="4">
        <v>19</v>
      </c>
      <c r="W14" s="4">
        <v>28</v>
      </c>
      <c r="X14" s="4"/>
      <c r="Y14" s="4"/>
      <c r="Z14" s="4"/>
    </row>
    <row r="15" spans="1:26" ht="12.75">
      <c r="A15" s="4"/>
      <c r="B15" s="66"/>
      <c r="C15" s="67"/>
      <c r="D15" s="68">
        <f aca="true" t="shared" si="3" ref="D15:P15">SUM(D5:D14)</f>
        <v>67</v>
      </c>
      <c r="E15" s="68">
        <f t="shared" si="3"/>
        <v>33</v>
      </c>
      <c r="F15" s="68">
        <f t="shared" si="3"/>
        <v>64</v>
      </c>
      <c r="G15" s="68">
        <f t="shared" si="3"/>
        <v>55</v>
      </c>
      <c r="H15" s="68">
        <f t="shared" si="3"/>
        <v>22</v>
      </c>
      <c r="I15" s="68">
        <f t="shared" si="3"/>
        <v>41.5</v>
      </c>
      <c r="J15" s="68">
        <f t="shared" si="3"/>
        <v>55</v>
      </c>
      <c r="K15" s="68">
        <f t="shared" si="3"/>
        <v>35</v>
      </c>
      <c r="L15" s="68">
        <f t="shared" si="3"/>
        <v>60.5</v>
      </c>
      <c r="M15" s="68">
        <f t="shared" si="3"/>
        <v>55</v>
      </c>
      <c r="N15" s="68">
        <f t="shared" si="3"/>
        <v>27</v>
      </c>
      <c r="O15" s="68">
        <f t="shared" si="3"/>
        <v>52</v>
      </c>
      <c r="P15" s="68">
        <f t="shared" si="3"/>
        <v>232</v>
      </c>
      <c r="Q15" s="67"/>
      <c r="R15" s="67"/>
      <c r="S15" s="67"/>
      <c r="T15" s="4"/>
      <c r="U15" s="4"/>
      <c r="V15" s="4"/>
      <c r="W15" s="4"/>
      <c r="X15" s="4"/>
      <c r="Y15" s="4"/>
      <c r="Z15" s="4"/>
    </row>
    <row r="16" spans="1:26" ht="12.75">
      <c r="A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>
      <c r="A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</sheetData>
  <sheetProtection selectLockedCells="1" selectUnlockedCells="1"/>
  <mergeCells count="11">
    <mergeCell ref="Q3:Q4"/>
    <mergeCell ref="R3:R4"/>
    <mergeCell ref="S3:S4"/>
    <mergeCell ref="B2:S2"/>
    <mergeCell ref="D3:F3"/>
    <mergeCell ref="G3:I3"/>
    <mergeCell ref="J3:L3"/>
    <mergeCell ref="M3:O3"/>
    <mergeCell ref="C3:C4"/>
    <mergeCell ref="B3:B4"/>
    <mergeCell ref="P3:P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14"/>
  <sheetViews>
    <sheetView zoomScalePageLayoutView="0" workbookViewId="0" topLeftCell="B1">
      <selection activeCell="B9" sqref="A9:IV9"/>
    </sheetView>
  </sheetViews>
  <sheetFormatPr defaultColWidth="9.140625" defaultRowHeight="12.75"/>
  <cols>
    <col min="1" max="1" width="3.00390625" style="0" customWidth="1"/>
    <col min="2" max="3" width="5.57421875" style="0" bestFit="1" customWidth="1"/>
    <col min="4" max="4" width="22.57421875" style="0" customWidth="1"/>
    <col min="5" max="5" width="12.8515625" style="0" customWidth="1"/>
    <col min="6" max="6" width="11.7109375" style="0" bestFit="1" customWidth="1"/>
    <col min="7" max="7" width="9.421875" style="0" bestFit="1" customWidth="1"/>
    <col min="8" max="8" width="9.00390625" style="0" bestFit="1" customWidth="1"/>
    <col min="9" max="9" width="10.28125" style="0" hidden="1" customWidth="1"/>
    <col min="12" max="12" width="9.00390625" style="0" bestFit="1" customWidth="1"/>
    <col min="13" max="13" width="0" style="0" hidden="1" customWidth="1"/>
    <col min="14" max="14" width="11.57421875" style="0" customWidth="1"/>
    <col min="15" max="15" width="10.57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1" ht="13.5" thickBot="1"/>
    <row r="2" spans="2:20" ht="18.75" thickBot="1">
      <c r="B2" s="101" t="s">
        <v>88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2:20" ht="39" thickBot="1">
      <c r="B3" s="102" t="s">
        <v>0</v>
      </c>
      <c r="C3" s="102"/>
      <c r="D3" s="6" t="s">
        <v>1</v>
      </c>
      <c r="E3" s="6" t="s">
        <v>2</v>
      </c>
      <c r="F3" s="73" t="s">
        <v>3</v>
      </c>
      <c r="G3" s="8" t="s">
        <v>4</v>
      </c>
      <c r="H3" s="9" t="s">
        <v>5</v>
      </c>
      <c r="I3" s="10"/>
      <c r="J3" s="11" t="s">
        <v>6</v>
      </c>
      <c r="K3" s="8" t="s">
        <v>7</v>
      </c>
      <c r="L3" s="9" t="s">
        <v>8</v>
      </c>
      <c r="M3" s="10"/>
      <c r="N3" s="10" t="s">
        <v>9</v>
      </c>
      <c r="O3" s="20" t="s">
        <v>10</v>
      </c>
      <c r="P3" s="21" t="s">
        <v>11</v>
      </c>
      <c r="Q3" s="22" t="s">
        <v>12</v>
      </c>
      <c r="R3" s="12"/>
      <c r="S3" s="13" t="s">
        <v>13</v>
      </c>
      <c r="T3" s="11" t="s">
        <v>14</v>
      </c>
    </row>
    <row r="4" spans="2:20" ht="30">
      <c r="B4" s="14" t="s">
        <v>78</v>
      </c>
      <c r="C4" s="15" t="s">
        <v>16</v>
      </c>
      <c r="D4" s="15" t="s">
        <v>127</v>
      </c>
      <c r="E4" s="15" t="s">
        <v>125</v>
      </c>
      <c r="F4" s="18" t="s">
        <v>46</v>
      </c>
      <c r="G4" s="25">
        <v>0</v>
      </c>
      <c r="H4" s="26">
        <v>0</v>
      </c>
      <c r="I4" s="35">
        <f aca="true" t="shared" si="0" ref="I4:I13">COUNTIF(G$4:G$13,"&lt;"&amp;G4)*ROWS(G$4:G$13)+COUNTIF(H$4:H$13,"&lt;"&amp;H4)</f>
        <v>0</v>
      </c>
      <c r="J4" s="37">
        <f aca="true" t="shared" si="1" ref="J4:J13">IF(COUNTIF(I$4:I$13,I4)&gt;1,RANK(I4,I$4:I$13,0)+(COUNT(I$4:I$13)+1-RANK(I4,I$4:I$13,0)-RANK(I4,I$4:I$13,1))/2,RANK(I4,I$4:I$13,0)+(COUNT(I$4:I$13)+1-RANK(I4,I$4:I$13,0)-RANK(I4,I$4:I$13,1)))</f>
        <v>6.5</v>
      </c>
      <c r="K4" s="25">
        <v>0</v>
      </c>
      <c r="L4" s="26">
        <v>0</v>
      </c>
      <c r="M4" s="35">
        <f aca="true" t="shared" si="2" ref="M4:M13">COUNTIF(K$4:K$13,"&lt;"&amp;K4)*ROWS(K$4:K$13)+COUNTIF(L$4:L$13,"&lt;"&amp;L4)</f>
        <v>0</v>
      </c>
      <c r="N4" s="37">
        <f aca="true" t="shared" si="3" ref="N4:N13">IF(COUNTIF(M$4:M$13,M4)&gt;1,RANK(M4,M$4:M$13,0)+(COUNT(M$4:M$13)+1-RANK(M4,M$4:M$13,0)-RANK(M4,M$4:M$13,1))/2,RANK(M4,M$4:M$13,0)+(COUNT(M$4:M$13)+1-RANK(M4,M$4:M$13,0)-RANK(M4,M$4:M$13,1)))</f>
        <v>7.5</v>
      </c>
      <c r="O4" s="74">
        <f>SUM(J4,N4)</f>
        <v>14</v>
      </c>
      <c r="P4" s="33">
        <f aca="true" t="shared" si="4" ref="P4:P13">SUM(K4,G4)</f>
        <v>0</v>
      </c>
      <c r="Q4" s="27">
        <f aca="true" t="shared" si="5" ref="Q4:Q13">SUM(L4,H4)</f>
        <v>0</v>
      </c>
      <c r="R4" s="29">
        <f aca="true" t="shared" si="6" ref="R4:R13">(COUNTIF(O$4:O$13,"&gt;"&amp;O4)*ROWS(O$4:O$13)+COUNTIF(P$4:P$13,"&lt;"&amp;P4))*ROWS(O$4:O$13)+COUNTIF(Q$4:Q$13,"&lt;"&amp;Q4)</f>
        <v>0</v>
      </c>
      <c r="S4" s="76">
        <f aca="true" t="shared" si="7" ref="S4:S13">IF(COUNTIF(R$4:R$13,R4)&gt;1,RANK(R4,R$4:R$13,0)+(COUNT(R$4:R$13)+1-RANK(R4,R$4:R$13,0)-RANK(R4,R$4:R$13,1))/2,RANK(R4,R$4:R$13,0)+(COUNT(R$4:R$13)+1-RANK(R4,R$4:R$13,0)-RANK(R4,R$4:R$13,1)))</f>
        <v>8.5</v>
      </c>
      <c r="T4" s="31">
        <v>0</v>
      </c>
    </row>
    <row r="5" spans="2:20" ht="18.75">
      <c r="B5" s="17" t="s">
        <v>18</v>
      </c>
      <c r="C5" s="1" t="s">
        <v>19</v>
      </c>
      <c r="D5" s="1" t="s">
        <v>118</v>
      </c>
      <c r="E5" s="1" t="s">
        <v>116</v>
      </c>
      <c r="F5" s="19" t="s">
        <v>48</v>
      </c>
      <c r="G5" s="28">
        <v>0</v>
      </c>
      <c r="H5" s="23">
        <v>0</v>
      </c>
      <c r="I5" s="36">
        <f t="shared" si="0"/>
        <v>0</v>
      </c>
      <c r="J5" s="38">
        <f t="shared" si="1"/>
        <v>6.5</v>
      </c>
      <c r="K5" s="28">
        <v>1.5</v>
      </c>
      <c r="L5" s="23">
        <v>1</v>
      </c>
      <c r="M5" s="36">
        <f t="shared" si="2"/>
        <v>76</v>
      </c>
      <c r="N5" s="38">
        <f t="shared" si="3"/>
        <v>2.5</v>
      </c>
      <c r="O5" s="75">
        <f aca="true" t="shared" si="8" ref="O5:O13">SUM(J5,N5)</f>
        <v>9</v>
      </c>
      <c r="P5" s="34">
        <f t="shared" si="4"/>
        <v>1.5</v>
      </c>
      <c r="Q5" s="24">
        <f t="shared" si="5"/>
        <v>1</v>
      </c>
      <c r="R5" s="30">
        <f t="shared" si="6"/>
        <v>654</v>
      </c>
      <c r="S5" s="77">
        <f t="shared" si="7"/>
        <v>3.5</v>
      </c>
      <c r="T5" s="32">
        <v>7.5</v>
      </c>
    </row>
    <row r="6" spans="2:20" ht="18.75">
      <c r="B6" s="17" t="s">
        <v>21</v>
      </c>
      <c r="C6" s="1" t="s">
        <v>22</v>
      </c>
      <c r="D6" s="1" t="s">
        <v>122</v>
      </c>
      <c r="E6" s="1" t="s">
        <v>120</v>
      </c>
      <c r="F6" s="19" t="s">
        <v>50</v>
      </c>
      <c r="G6" s="28">
        <v>0</v>
      </c>
      <c r="H6" s="23">
        <v>0</v>
      </c>
      <c r="I6" s="36">
        <f t="shared" si="0"/>
        <v>0</v>
      </c>
      <c r="J6" s="38">
        <f t="shared" si="1"/>
        <v>6.5</v>
      </c>
      <c r="K6" s="28">
        <v>1.5</v>
      </c>
      <c r="L6" s="23">
        <v>1</v>
      </c>
      <c r="M6" s="36">
        <f t="shared" si="2"/>
        <v>76</v>
      </c>
      <c r="N6" s="38">
        <f t="shared" si="3"/>
        <v>2.5</v>
      </c>
      <c r="O6" s="75">
        <f t="shared" si="8"/>
        <v>9</v>
      </c>
      <c r="P6" s="34">
        <f t="shared" si="4"/>
        <v>1.5</v>
      </c>
      <c r="Q6" s="24">
        <f t="shared" si="5"/>
        <v>1</v>
      </c>
      <c r="R6" s="30">
        <f t="shared" si="6"/>
        <v>654</v>
      </c>
      <c r="S6" s="77">
        <f t="shared" si="7"/>
        <v>3.5</v>
      </c>
      <c r="T6" s="32">
        <v>7.5</v>
      </c>
    </row>
    <row r="7" spans="2:20" s="157" customFormat="1" ht="18.75">
      <c r="B7" s="141" t="s">
        <v>24</v>
      </c>
      <c r="C7" s="142" t="s">
        <v>25</v>
      </c>
      <c r="D7" s="142" t="s">
        <v>106</v>
      </c>
      <c r="E7" s="142" t="s">
        <v>104</v>
      </c>
      <c r="F7" s="145" t="s">
        <v>52</v>
      </c>
      <c r="G7" s="146">
        <v>0</v>
      </c>
      <c r="H7" s="147">
        <v>0</v>
      </c>
      <c r="I7" s="148">
        <f t="shared" si="0"/>
        <v>0</v>
      </c>
      <c r="J7" s="149">
        <f t="shared" si="1"/>
        <v>6.5</v>
      </c>
      <c r="K7" s="146">
        <v>0</v>
      </c>
      <c r="L7" s="147">
        <v>0</v>
      </c>
      <c r="M7" s="148">
        <f t="shared" si="2"/>
        <v>0</v>
      </c>
      <c r="N7" s="149">
        <f t="shared" si="3"/>
        <v>7.5</v>
      </c>
      <c r="O7" s="151">
        <f t="shared" si="8"/>
        <v>14</v>
      </c>
      <c r="P7" s="152">
        <f t="shared" si="4"/>
        <v>0</v>
      </c>
      <c r="Q7" s="153">
        <f t="shared" si="5"/>
        <v>0</v>
      </c>
      <c r="R7" s="154">
        <f t="shared" si="6"/>
        <v>0</v>
      </c>
      <c r="S7" s="155">
        <f t="shared" si="7"/>
        <v>8.5</v>
      </c>
      <c r="T7" s="156">
        <v>0</v>
      </c>
    </row>
    <row r="8" spans="2:20" ht="18.75">
      <c r="B8" s="17" t="s">
        <v>27</v>
      </c>
      <c r="C8" s="1" t="s">
        <v>28</v>
      </c>
      <c r="D8" s="1" t="s">
        <v>143</v>
      </c>
      <c r="E8" s="1" t="s">
        <v>140</v>
      </c>
      <c r="F8" s="19" t="s">
        <v>54</v>
      </c>
      <c r="G8" s="28">
        <v>0</v>
      </c>
      <c r="H8" s="23">
        <v>0</v>
      </c>
      <c r="I8" s="36">
        <f t="shared" si="0"/>
        <v>0</v>
      </c>
      <c r="J8" s="38">
        <f t="shared" si="1"/>
        <v>6.5</v>
      </c>
      <c r="K8" s="28">
        <v>0</v>
      </c>
      <c r="L8" s="23">
        <v>0</v>
      </c>
      <c r="M8" s="36">
        <f t="shared" si="2"/>
        <v>0</v>
      </c>
      <c r="N8" s="38">
        <f t="shared" si="3"/>
        <v>7.5</v>
      </c>
      <c r="O8" s="75">
        <f t="shared" si="8"/>
        <v>14</v>
      </c>
      <c r="P8" s="34">
        <f t="shared" si="4"/>
        <v>0</v>
      </c>
      <c r="Q8" s="24">
        <f t="shared" si="5"/>
        <v>0</v>
      </c>
      <c r="R8" s="30">
        <f t="shared" si="6"/>
        <v>0</v>
      </c>
      <c r="S8" s="77">
        <f t="shared" si="7"/>
        <v>8.5</v>
      </c>
      <c r="T8" s="32">
        <v>0</v>
      </c>
    </row>
    <row r="9" spans="2:20" s="157" customFormat="1" ht="18.75">
      <c r="B9" s="141" t="s">
        <v>16</v>
      </c>
      <c r="C9" s="142" t="s">
        <v>15</v>
      </c>
      <c r="D9" s="142" t="s">
        <v>102</v>
      </c>
      <c r="E9" s="142" t="s">
        <v>99</v>
      </c>
      <c r="F9" s="145" t="s">
        <v>45</v>
      </c>
      <c r="G9" s="146">
        <v>3</v>
      </c>
      <c r="H9" s="147">
        <v>2</v>
      </c>
      <c r="I9" s="148">
        <f t="shared" si="0"/>
        <v>99</v>
      </c>
      <c r="J9" s="149">
        <f t="shared" si="1"/>
        <v>1</v>
      </c>
      <c r="K9" s="146">
        <v>0</v>
      </c>
      <c r="L9" s="147">
        <v>0</v>
      </c>
      <c r="M9" s="148">
        <f t="shared" si="2"/>
        <v>0</v>
      </c>
      <c r="N9" s="149">
        <f t="shared" si="3"/>
        <v>7.5</v>
      </c>
      <c r="O9" s="151">
        <f t="shared" si="8"/>
        <v>8.5</v>
      </c>
      <c r="P9" s="152">
        <f t="shared" si="4"/>
        <v>3</v>
      </c>
      <c r="Q9" s="153">
        <f t="shared" si="5"/>
        <v>2</v>
      </c>
      <c r="R9" s="154">
        <f t="shared" si="6"/>
        <v>899</v>
      </c>
      <c r="S9" s="155">
        <f t="shared" si="7"/>
        <v>2</v>
      </c>
      <c r="T9" s="156">
        <v>15</v>
      </c>
    </row>
    <row r="10" spans="2:20" ht="18.75">
      <c r="B10" s="17" t="s">
        <v>19</v>
      </c>
      <c r="C10" s="1" t="s">
        <v>18</v>
      </c>
      <c r="D10" s="1" t="s">
        <v>153</v>
      </c>
      <c r="E10" s="1" t="s">
        <v>94</v>
      </c>
      <c r="F10" s="19" t="s">
        <v>47</v>
      </c>
      <c r="G10" s="28">
        <v>0</v>
      </c>
      <c r="H10" s="23">
        <v>0</v>
      </c>
      <c r="I10" s="36">
        <f t="shared" si="0"/>
        <v>0</v>
      </c>
      <c r="J10" s="38">
        <f t="shared" si="1"/>
        <v>6.5</v>
      </c>
      <c r="K10" s="28">
        <v>1</v>
      </c>
      <c r="L10" s="23">
        <v>1</v>
      </c>
      <c r="M10" s="36">
        <f t="shared" si="2"/>
        <v>66</v>
      </c>
      <c r="N10" s="38">
        <f t="shared" si="3"/>
        <v>4</v>
      </c>
      <c r="O10" s="75">
        <f t="shared" si="8"/>
        <v>10.5</v>
      </c>
      <c r="P10" s="34">
        <f t="shared" si="4"/>
        <v>1</v>
      </c>
      <c r="Q10" s="24">
        <f t="shared" si="5"/>
        <v>1</v>
      </c>
      <c r="R10" s="30">
        <f t="shared" si="6"/>
        <v>444</v>
      </c>
      <c r="S10" s="77">
        <f t="shared" si="7"/>
        <v>6</v>
      </c>
      <c r="T10" s="32">
        <v>0</v>
      </c>
    </row>
    <row r="11" spans="2:20" ht="18.75">
      <c r="B11" s="17" t="s">
        <v>22</v>
      </c>
      <c r="C11" s="1" t="s">
        <v>21</v>
      </c>
      <c r="D11" s="1" t="s">
        <v>146</v>
      </c>
      <c r="E11" s="1" t="s">
        <v>130</v>
      </c>
      <c r="F11" s="19" t="s">
        <v>49</v>
      </c>
      <c r="G11" s="28">
        <v>0</v>
      </c>
      <c r="H11" s="23">
        <v>0</v>
      </c>
      <c r="I11" s="36">
        <f t="shared" si="0"/>
        <v>0</v>
      </c>
      <c r="J11" s="38">
        <f t="shared" si="1"/>
        <v>6.5</v>
      </c>
      <c r="K11" s="28">
        <v>2.5</v>
      </c>
      <c r="L11" s="23">
        <v>1</v>
      </c>
      <c r="M11" s="36">
        <f t="shared" si="2"/>
        <v>96</v>
      </c>
      <c r="N11" s="38">
        <f t="shared" si="3"/>
        <v>1</v>
      </c>
      <c r="O11" s="75">
        <f t="shared" si="8"/>
        <v>7.5</v>
      </c>
      <c r="P11" s="34">
        <f t="shared" si="4"/>
        <v>2.5</v>
      </c>
      <c r="Q11" s="24">
        <f t="shared" si="5"/>
        <v>1</v>
      </c>
      <c r="R11" s="30">
        <f t="shared" si="6"/>
        <v>984</v>
      </c>
      <c r="S11" s="77">
        <f t="shared" si="7"/>
        <v>1</v>
      </c>
      <c r="T11" s="32">
        <v>20</v>
      </c>
    </row>
    <row r="12" spans="2:20" ht="18.75">
      <c r="B12" s="17" t="s">
        <v>25</v>
      </c>
      <c r="C12" s="1" t="s">
        <v>24</v>
      </c>
      <c r="D12" s="1" t="s">
        <v>137</v>
      </c>
      <c r="E12" s="1" t="s">
        <v>135</v>
      </c>
      <c r="F12" s="19" t="s">
        <v>51</v>
      </c>
      <c r="G12" s="28">
        <v>1.5</v>
      </c>
      <c r="H12" s="23">
        <v>1</v>
      </c>
      <c r="I12" s="36">
        <f t="shared" si="0"/>
        <v>88</v>
      </c>
      <c r="J12" s="38">
        <f t="shared" si="1"/>
        <v>2</v>
      </c>
      <c r="K12" s="28">
        <v>0</v>
      </c>
      <c r="L12" s="23">
        <v>0</v>
      </c>
      <c r="M12" s="36">
        <f t="shared" si="2"/>
        <v>0</v>
      </c>
      <c r="N12" s="38">
        <f t="shared" si="3"/>
        <v>7.5</v>
      </c>
      <c r="O12" s="75">
        <f t="shared" si="8"/>
        <v>9.5</v>
      </c>
      <c r="P12" s="34">
        <f t="shared" si="4"/>
        <v>1.5</v>
      </c>
      <c r="Q12" s="24">
        <f t="shared" si="5"/>
        <v>1</v>
      </c>
      <c r="R12" s="30">
        <f t="shared" si="6"/>
        <v>554</v>
      </c>
      <c r="S12" s="77">
        <f t="shared" si="7"/>
        <v>5</v>
      </c>
      <c r="T12" s="32">
        <v>0</v>
      </c>
    </row>
    <row r="13" spans="2:20" ht="18.75">
      <c r="B13" s="17" t="s">
        <v>28</v>
      </c>
      <c r="C13" s="1" t="s">
        <v>27</v>
      </c>
      <c r="D13" s="1" t="s">
        <v>155</v>
      </c>
      <c r="E13" s="1" t="s">
        <v>109</v>
      </c>
      <c r="F13" s="19" t="s">
        <v>53</v>
      </c>
      <c r="G13" s="28">
        <v>0</v>
      </c>
      <c r="H13" s="23">
        <v>0</v>
      </c>
      <c r="I13" s="36">
        <f t="shared" si="0"/>
        <v>0</v>
      </c>
      <c r="J13" s="38">
        <f t="shared" si="1"/>
        <v>6.5</v>
      </c>
      <c r="K13" s="28">
        <v>0</v>
      </c>
      <c r="L13" s="23">
        <v>0</v>
      </c>
      <c r="M13" s="36">
        <f t="shared" si="2"/>
        <v>0</v>
      </c>
      <c r="N13" s="38">
        <f t="shared" si="3"/>
        <v>7.5</v>
      </c>
      <c r="O13" s="75">
        <f t="shared" si="8"/>
        <v>14</v>
      </c>
      <c r="P13" s="34">
        <f t="shared" si="4"/>
        <v>0</v>
      </c>
      <c r="Q13" s="24">
        <f t="shared" si="5"/>
        <v>0</v>
      </c>
      <c r="R13" s="30">
        <f t="shared" si="6"/>
        <v>0</v>
      </c>
      <c r="S13" s="77">
        <f t="shared" si="7"/>
        <v>8.5</v>
      </c>
      <c r="T13" s="32">
        <v>0</v>
      </c>
    </row>
    <row r="14" spans="2:20" ht="12.75">
      <c r="B14" s="70"/>
      <c r="C14" s="70"/>
      <c r="D14" s="70"/>
      <c r="E14" s="70"/>
      <c r="F14" s="70"/>
      <c r="G14" s="70"/>
      <c r="H14" s="70"/>
      <c r="I14" s="70"/>
      <c r="J14" s="70">
        <f>SUM(J4:J13)</f>
        <v>55</v>
      </c>
      <c r="K14" s="70"/>
      <c r="L14" s="70"/>
      <c r="M14" s="70"/>
      <c r="N14" s="70">
        <f>SUM(N4:N13)</f>
        <v>55</v>
      </c>
      <c r="O14" s="70">
        <f>SUM(O4:O13)</f>
        <v>110</v>
      </c>
      <c r="P14" s="70"/>
      <c r="Q14" s="70"/>
      <c r="R14" s="70"/>
      <c r="S14" s="70"/>
      <c r="T14" s="70">
        <f>SUM(T4:T13)</f>
        <v>50</v>
      </c>
    </row>
  </sheetData>
  <sheetProtection/>
  <mergeCells count="2">
    <mergeCell ref="B2:T2"/>
    <mergeCell ref="B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T14"/>
  <sheetViews>
    <sheetView zoomScalePageLayoutView="0" workbookViewId="0" topLeftCell="A1">
      <selection activeCell="A13" sqref="A13:IV13"/>
    </sheetView>
  </sheetViews>
  <sheetFormatPr defaultColWidth="9.140625" defaultRowHeight="12.75"/>
  <cols>
    <col min="1" max="1" width="2.7109375" style="0" customWidth="1"/>
    <col min="2" max="3" width="5.57421875" style="0" bestFit="1" customWidth="1"/>
    <col min="4" max="4" width="19.28125" style="0" customWidth="1"/>
    <col min="5" max="5" width="12.8515625" style="0" customWidth="1"/>
    <col min="6" max="6" width="11.7109375" style="0" bestFit="1" customWidth="1"/>
    <col min="7" max="7" width="9.421875" style="0" bestFit="1" customWidth="1"/>
    <col min="8" max="8" width="9.00390625" style="0" bestFit="1" customWidth="1"/>
    <col min="9" max="9" width="10.28125" style="0" hidden="1" customWidth="1"/>
    <col min="12" max="12" width="9.00390625" style="0" bestFit="1" customWidth="1"/>
    <col min="13" max="13" width="0" style="0" hidden="1" customWidth="1"/>
    <col min="14" max="14" width="11.57421875" style="0" customWidth="1"/>
    <col min="15" max="15" width="10.57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1" ht="13.5" thickBot="1"/>
    <row r="2" spans="2:20" ht="18.75" thickBot="1">
      <c r="B2" s="101" t="s">
        <v>89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2:20" ht="39" thickBot="1">
      <c r="B3" s="102" t="s">
        <v>0</v>
      </c>
      <c r="C3" s="102"/>
      <c r="D3" s="6" t="s">
        <v>1</v>
      </c>
      <c r="E3" s="6" t="s">
        <v>2</v>
      </c>
      <c r="F3" s="73" t="s">
        <v>3</v>
      </c>
      <c r="G3" s="8" t="s">
        <v>4</v>
      </c>
      <c r="H3" s="9" t="s">
        <v>5</v>
      </c>
      <c r="I3" s="10"/>
      <c r="J3" s="11" t="s">
        <v>6</v>
      </c>
      <c r="K3" s="8" t="s">
        <v>7</v>
      </c>
      <c r="L3" s="9" t="s">
        <v>8</v>
      </c>
      <c r="M3" s="10"/>
      <c r="N3" s="10" t="s">
        <v>9</v>
      </c>
      <c r="O3" s="20" t="s">
        <v>10</v>
      </c>
      <c r="P3" s="21" t="s">
        <v>11</v>
      </c>
      <c r="Q3" s="22" t="s">
        <v>12</v>
      </c>
      <c r="R3" s="12"/>
      <c r="S3" s="13" t="s">
        <v>13</v>
      </c>
      <c r="T3" s="11" t="s">
        <v>14</v>
      </c>
    </row>
    <row r="4" spans="2:20" ht="18.75">
      <c r="B4" s="14" t="s">
        <v>79</v>
      </c>
      <c r="C4" s="15" t="s">
        <v>46</v>
      </c>
      <c r="D4" s="15" t="s">
        <v>152</v>
      </c>
      <c r="E4" s="15" t="s">
        <v>94</v>
      </c>
      <c r="F4" s="18" t="s">
        <v>21</v>
      </c>
      <c r="G4" s="25">
        <v>0</v>
      </c>
      <c r="H4" s="26">
        <v>0</v>
      </c>
      <c r="I4" s="35">
        <f aca="true" t="shared" si="0" ref="I4:I13">COUNTIF(G$4:G$13,"&lt;"&amp;G4)*ROWS(G$4:G$13)+COUNTIF(H$4:H$13,"&lt;"&amp;H4)</f>
        <v>0</v>
      </c>
      <c r="J4" s="37">
        <f aca="true" t="shared" si="1" ref="J4:J13">IF(COUNTIF(I$4:I$13,I4)&gt;1,RANK(I4,I$4:I$13,0)+(COUNT(I$4:I$13)+1-RANK(I4,I$4:I$13,0)-RANK(I4,I$4:I$13,1))/2,RANK(I4,I$4:I$13,0)+(COUNT(I$4:I$13)+1-RANK(I4,I$4:I$13,0)-RANK(I4,I$4:I$13,1)))</f>
        <v>7.5</v>
      </c>
      <c r="K4" s="25">
        <v>0</v>
      </c>
      <c r="L4" s="26">
        <v>0</v>
      </c>
      <c r="M4" s="35">
        <f aca="true" t="shared" si="2" ref="M4:M13">COUNTIF(K$4:K$13,"&lt;"&amp;K4)*ROWS(K$4:K$13)+COUNTIF(L$4:L$13,"&lt;"&amp;L4)</f>
        <v>0</v>
      </c>
      <c r="N4" s="37">
        <f aca="true" t="shared" si="3" ref="N4:N13">IF(COUNTIF(M$4:M$13,M4)&gt;1,RANK(M4,M$4:M$13,0)+(COUNT(M$4:M$13)+1-RANK(M4,M$4:M$13,0)-RANK(M4,M$4:M$13,1))/2,RANK(M4,M$4:M$13,0)+(COUNT(M$4:M$13)+1-RANK(M4,M$4:M$13,0)-RANK(M4,M$4:M$13,1)))</f>
        <v>7.5</v>
      </c>
      <c r="O4" s="74">
        <f>SUM(J4,N4)</f>
        <v>15</v>
      </c>
      <c r="P4" s="33">
        <f aca="true" t="shared" si="4" ref="P4:P13">SUM(K4,G4)</f>
        <v>0</v>
      </c>
      <c r="Q4" s="27">
        <f aca="true" t="shared" si="5" ref="Q4:Q13">SUM(L4,H4)</f>
        <v>0</v>
      </c>
      <c r="R4" s="29">
        <f aca="true" t="shared" si="6" ref="R4:R13">(COUNTIF(O$4:O$13,"&gt;"&amp;O4)*ROWS(O$4:O$13)+COUNTIF(P$4:P$13,"&lt;"&amp;P4))*ROWS(O$4:O$13)+COUNTIF(Q$4:Q$13,"&lt;"&amp;Q4)</f>
        <v>0</v>
      </c>
      <c r="S4" s="76">
        <f aca="true" t="shared" si="7" ref="S4:S13">IF(COUNTIF(R$4:R$13,R4)&gt;1,RANK(R4,R$4:R$13,0)+(COUNT(R$4:R$13)+1-RANK(R4,R$4:R$13,0)-RANK(R4,R$4:R$13,1))/2,RANK(R4,R$4:R$13,0)+(COUNT(R$4:R$13)+1-RANK(R4,R$4:R$13,0)-RANK(R4,R$4:R$13,1)))</f>
        <v>8</v>
      </c>
      <c r="T4" s="31">
        <v>0</v>
      </c>
    </row>
    <row r="5" spans="2:20" ht="18.75">
      <c r="B5" s="17" t="s">
        <v>47</v>
      </c>
      <c r="C5" s="1" t="s">
        <v>48</v>
      </c>
      <c r="D5" s="1" t="s">
        <v>145</v>
      </c>
      <c r="E5" s="1" t="s">
        <v>135</v>
      </c>
      <c r="F5" s="19" t="s">
        <v>24</v>
      </c>
      <c r="G5" s="28">
        <v>1.5</v>
      </c>
      <c r="H5" s="23">
        <v>1</v>
      </c>
      <c r="I5" s="36">
        <f t="shared" si="0"/>
        <v>66</v>
      </c>
      <c r="J5" s="38">
        <f t="shared" si="1"/>
        <v>3.5</v>
      </c>
      <c r="K5" s="28">
        <v>1.5</v>
      </c>
      <c r="L5" s="23">
        <v>1</v>
      </c>
      <c r="M5" s="36">
        <f t="shared" si="2"/>
        <v>76</v>
      </c>
      <c r="N5" s="38">
        <f t="shared" si="3"/>
        <v>3</v>
      </c>
      <c r="O5" s="75">
        <f aca="true" t="shared" si="8" ref="O5:O13">SUM(J5,N5)</f>
        <v>6.5</v>
      </c>
      <c r="P5" s="34">
        <f t="shared" si="4"/>
        <v>3</v>
      </c>
      <c r="Q5" s="24">
        <f t="shared" si="5"/>
        <v>2</v>
      </c>
      <c r="R5" s="30">
        <f t="shared" si="6"/>
        <v>766</v>
      </c>
      <c r="S5" s="77">
        <f t="shared" si="7"/>
        <v>3</v>
      </c>
      <c r="T5" s="32">
        <v>10</v>
      </c>
    </row>
    <row r="6" spans="2:20" s="157" customFormat="1" ht="18.75">
      <c r="B6" s="141" t="s">
        <v>49</v>
      </c>
      <c r="C6" s="142" t="s">
        <v>50</v>
      </c>
      <c r="D6" s="142" t="s">
        <v>98</v>
      </c>
      <c r="E6" s="142" t="s">
        <v>99</v>
      </c>
      <c r="F6" s="145" t="s">
        <v>27</v>
      </c>
      <c r="G6" s="146">
        <v>0</v>
      </c>
      <c r="H6" s="147">
        <v>0</v>
      </c>
      <c r="I6" s="148">
        <f t="shared" si="0"/>
        <v>0</v>
      </c>
      <c r="J6" s="149">
        <f t="shared" si="1"/>
        <v>7.5</v>
      </c>
      <c r="K6" s="146">
        <v>0</v>
      </c>
      <c r="L6" s="147">
        <v>0</v>
      </c>
      <c r="M6" s="148">
        <f t="shared" si="2"/>
        <v>0</v>
      </c>
      <c r="N6" s="149">
        <f t="shared" si="3"/>
        <v>7.5</v>
      </c>
      <c r="O6" s="151">
        <f t="shared" si="8"/>
        <v>15</v>
      </c>
      <c r="P6" s="152">
        <f t="shared" si="4"/>
        <v>0</v>
      </c>
      <c r="Q6" s="153">
        <f t="shared" si="5"/>
        <v>0</v>
      </c>
      <c r="R6" s="154">
        <f t="shared" si="6"/>
        <v>0</v>
      </c>
      <c r="S6" s="155">
        <f t="shared" si="7"/>
        <v>8</v>
      </c>
      <c r="T6" s="156">
        <v>0</v>
      </c>
    </row>
    <row r="7" spans="2:20" ht="18.75">
      <c r="B7" s="17" t="s">
        <v>51</v>
      </c>
      <c r="C7" s="1" t="s">
        <v>52</v>
      </c>
      <c r="D7" s="1" t="s">
        <v>110</v>
      </c>
      <c r="E7" s="1" t="s">
        <v>109</v>
      </c>
      <c r="F7" s="19" t="s">
        <v>16</v>
      </c>
      <c r="G7" s="28">
        <v>0</v>
      </c>
      <c r="H7" s="23">
        <v>0</v>
      </c>
      <c r="I7" s="36">
        <f t="shared" si="0"/>
        <v>0</v>
      </c>
      <c r="J7" s="38">
        <f t="shared" si="1"/>
        <v>7.5</v>
      </c>
      <c r="K7" s="28">
        <v>4.5</v>
      </c>
      <c r="L7" s="23">
        <v>3</v>
      </c>
      <c r="M7" s="36">
        <f t="shared" si="2"/>
        <v>89</v>
      </c>
      <c r="N7" s="38">
        <f t="shared" si="3"/>
        <v>1</v>
      </c>
      <c r="O7" s="75">
        <f t="shared" si="8"/>
        <v>8.5</v>
      </c>
      <c r="P7" s="34">
        <f t="shared" si="4"/>
        <v>4.5</v>
      </c>
      <c r="Q7" s="24">
        <f t="shared" si="5"/>
        <v>3</v>
      </c>
      <c r="R7" s="30">
        <f t="shared" si="6"/>
        <v>677</v>
      </c>
      <c r="S7" s="77">
        <f t="shared" si="7"/>
        <v>4</v>
      </c>
      <c r="T7" s="32">
        <v>5</v>
      </c>
    </row>
    <row r="8" spans="2:20" ht="18.75">
      <c r="B8" s="17" t="s">
        <v>53</v>
      </c>
      <c r="C8" s="1" t="s">
        <v>54</v>
      </c>
      <c r="D8" s="1" t="s">
        <v>121</v>
      </c>
      <c r="E8" s="1" t="s">
        <v>120</v>
      </c>
      <c r="F8" s="19" t="s">
        <v>19</v>
      </c>
      <c r="G8" s="28">
        <v>0</v>
      </c>
      <c r="H8" s="23">
        <v>0</v>
      </c>
      <c r="I8" s="36">
        <f t="shared" si="0"/>
        <v>0</v>
      </c>
      <c r="J8" s="38">
        <f t="shared" si="1"/>
        <v>7.5</v>
      </c>
      <c r="K8" s="28">
        <v>0</v>
      </c>
      <c r="L8" s="23">
        <v>0</v>
      </c>
      <c r="M8" s="36">
        <f t="shared" si="2"/>
        <v>0</v>
      </c>
      <c r="N8" s="38">
        <f t="shared" si="3"/>
        <v>7.5</v>
      </c>
      <c r="O8" s="75">
        <f t="shared" si="8"/>
        <v>15</v>
      </c>
      <c r="P8" s="34">
        <f t="shared" si="4"/>
        <v>0</v>
      </c>
      <c r="Q8" s="24">
        <f t="shared" si="5"/>
        <v>0</v>
      </c>
      <c r="R8" s="30">
        <f t="shared" si="6"/>
        <v>0</v>
      </c>
      <c r="S8" s="77">
        <f t="shared" si="7"/>
        <v>8</v>
      </c>
      <c r="T8" s="32">
        <v>0</v>
      </c>
    </row>
    <row r="9" spans="2:20" ht="18.75">
      <c r="B9" s="17" t="s">
        <v>46</v>
      </c>
      <c r="C9" s="1" t="s">
        <v>45</v>
      </c>
      <c r="D9" s="2" t="s">
        <v>115</v>
      </c>
      <c r="E9" s="1" t="s">
        <v>116</v>
      </c>
      <c r="F9" s="19" t="s">
        <v>22</v>
      </c>
      <c r="G9" s="28">
        <v>0</v>
      </c>
      <c r="H9" s="23">
        <v>0</v>
      </c>
      <c r="I9" s="36">
        <f t="shared" si="0"/>
        <v>0</v>
      </c>
      <c r="J9" s="38">
        <f t="shared" si="1"/>
        <v>7.5</v>
      </c>
      <c r="K9" s="28">
        <v>0</v>
      </c>
      <c r="L9" s="23">
        <v>0</v>
      </c>
      <c r="M9" s="36">
        <f t="shared" si="2"/>
        <v>0</v>
      </c>
      <c r="N9" s="38">
        <f t="shared" si="3"/>
        <v>7.5</v>
      </c>
      <c r="O9" s="75">
        <f t="shared" si="8"/>
        <v>15</v>
      </c>
      <c r="P9" s="34">
        <f t="shared" si="4"/>
        <v>0</v>
      </c>
      <c r="Q9" s="24">
        <f t="shared" si="5"/>
        <v>0</v>
      </c>
      <c r="R9" s="30">
        <f t="shared" si="6"/>
        <v>0</v>
      </c>
      <c r="S9" s="77">
        <f t="shared" si="7"/>
        <v>8</v>
      </c>
      <c r="T9" s="32">
        <v>0</v>
      </c>
    </row>
    <row r="10" spans="2:20" ht="18.75">
      <c r="B10" s="17" t="s">
        <v>48</v>
      </c>
      <c r="C10" s="1" t="s">
        <v>47</v>
      </c>
      <c r="D10" s="1" t="s">
        <v>129</v>
      </c>
      <c r="E10" s="1" t="s">
        <v>130</v>
      </c>
      <c r="F10" s="19" t="s">
        <v>25</v>
      </c>
      <c r="G10" s="28">
        <v>2.5</v>
      </c>
      <c r="H10" s="23">
        <v>1</v>
      </c>
      <c r="I10" s="36">
        <f t="shared" si="0"/>
        <v>86</v>
      </c>
      <c r="J10" s="38">
        <f t="shared" si="1"/>
        <v>2</v>
      </c>
      <c r="K10" s="28">
        <v>0</v>
      </c>
      <c r="L10" s="23">
        <v>0</v>
      </c>
      <c r="M10" s="36">
        <f t="shared" si="2"/>
        <v>0</v>
      </c>
      <c r="N10" s="38">
        <f t="shared" si="3"/>
        <v>7.5</v>
      </c>
      <c r="O10" s="75">
        <f t="shared" si="8"/>
        <v>9.5</v>
      </c>
      <c r="P10" s="34">
        <f t="shared" si="4"/>
        <v>2.5</v>
      </c>
      <c r="Q10" s="24">
        <f t="shared" si="5"/>
        <v>1</v>
      </c>
      <c r="R10" s="30">
        <f t="shared" si="6"/>
        <v>555</v>
      </c>
      <c r="S10" s="77">
        <f t="shared" si="7"/>
        <v>5</v>
      </c>
      <c r="T10" s="32">
        <v>0</v>
      </c>
    </row>
    <row r="11" spans="2:20" ht="30">
      <c r="B11" s="17" t="s">
        <v>50</v>
      </c>
      <c r="C11" s="1" t="s">
        <v>49</v>
      </c>
      <c r="D11" s="1" t="s">
        <v>148</v>
      </c>
      <c r="E11" s="1" t="s">
        <v>125</v>
      </c>
      <c r="F11" s="19" t="s">
        <v>28</v>
      </c>
      <c r="G11" s="28">
        <v>0</v>
      </c>
      <c r="H11" s="23">
        <v>0</v>
      </c>
      <c r="I11" s="36">
        <f t="shared" si="0"/>
        <v>0</v>
      </c>
      <c r="J11" s="38">
        <f t="shared" si="1"/>
        <v>7.5</v>
      </c>
      <c r="K11" s="28">
        <v>0</v>
      </c>
      <c r="L11" s="23">
        <v>0</v>
      </c>
      <c r="M11" s="36">
        <f t="shared" si="2"/>
        <v>0</v>
      </c>
      <c r="N11" s="38">
        <f t="shared" si="3"/>
        <v>7.5</v>
      </c>
      <c r="O11" s="75">
        <f t="shared" si="8"/>
        <v>15</v>
      </c>
      <c r="P11" s="34">
        <f t="shared" si="4"/>
        <v>0</v>
      </c>
      <c r="Q11" s="24">
        <f t="shared" si="5"/>
        <v>0</v>
      </c>
      <c r="R11" s="30">
        <f t="shared" si="6"/>
        <v>0</v>
      </c>
      <c r="S11" s="77">
        <f t="shared" si="7"/>
        <v>8</v>
      </c>
      <c r="T11" s="32">
        <v>0</v>
      </c>
    </row>
    <row r="12" spans="2:20" ht="18.75">
      <c r="B12" s="17" t="s">
        <v>52</v>
      </c>
      <c r="C12" s="1" t="s">
        <v>51</v>
      </c>
      <c r="D12" s="1" t="s">
        <v>141</v>
      </c>
      <c r="E12" s="1" t="s">
        <v>140</v>
      </c>
      <c r="F12" s="19" t="s">
        <v>15</v>
      </c>
      <c r="G12" s="28">
        <v>5</v>
      </c>
      <c r="H12" s="23">
        <v>2</v>
      </c>
      <c r="I12" s="36">
        <f t="shared" si="0"/>
        <v>99</v>
      </c>
      <c r="J12" s="38">
        <f t="shared" si="1"/>
        <v>1</v>
      </c>
      <c r="K12" s="28">
        <v>1</v>
      </c>
      <c r="L12" s="23">
        <v>1</v>
      </c>
      <c r="M12" s="36">
        <f t="shared" si="2"/>
        <v>66</v>
      </c>
      <c r="N12" s="38">
        <f t="shared" si="3"/>
        <v>4</v>
      </c>
      <c r="O12" s="75">
        <f t="shared" si="8"/>
        <v>5</v>
      </c>
      <c r="P12" s="34">
        <f t="shared" si="4"/>
        <v>6</v>
      </c>
      <c r="Q12" s="24">
        <f t="shared" si="5"/>
        <v>3</v>
      </c>
      <c r="R12" s="30">
        <f t="shared" si="6"/>
        <v>987</v>
      </c>
      <c r="S12" s="77">
        <f t="shared" si="7"/>
        <v>1</v>
      </c>
      <c r="T12" s="32">
        <v>20</v>
      </c>
    </row>
    <row r="13" spans="2:20" s="157" customFormat="1" ht="18.75">
      <c r="B13" s="141" t="s">
        <v>54</v>
      </c>
      <c r="C13" s="142" t="s">
        <v>53</v>
      </c>
      <c r="D13" s="142" t="s">
        <v>105</v>
      </c>
      <c r="E13" s="142" t="s">
        <v>104</v>
      </c>
      <c r="F13" s="145" t="s">
        <v>18</v>
      </c>
      <c r="G13" s="146">
        <v>1.5</v>
      </c>
      <c r="H13" s="147">
        <v>1</v>
      </c>
      <c r="I13" s="148">
        <f t="shared" si="0"/>
        <v>66</v>
      </c>
      <c r="J13" s="149">
        <f t="shared" si="1"/>
        <v>3.5</v>
      </c>
      <c r="K13" s="146">
        <v>4.5</v>
      </c>
      <c r="L13" s="147">
        <v>2</v>
      </c>
      <c r="M13" s="148">
        <f t="shared" si="2"/>
        <v>88</v>
      </c>
      <c r="N13" s="149">
        <f t="shared" si="3"/>
        <v>2</v>
      </c>
      <c r="O13" s="151">
        <f t="shared" si="8"/>
        <v>5.5</v>
      </c>
      <c r="P13" s="152">
        <f t="shared" si="4"/>
        <v>6</v>
      </c>
      <c r="Q13" s="153">
        <f t="shared" si="5"/>
        <v>3</v>
      </c>
      <c r="R13" s="154">
        <f t="shared" si="6"/>
        <v>887</v>
      </c>
      <c r="S13" s="155">
        <f t="shared" si="7"/>
        <v>2</v>
      </c>
      <c r="T13" s="156">
        <v>15</v>
      </c>
    </row>
    <row r="14" spans="2:20" ht="12.75">
      <c r="B14" s="70"/>
      <c r="C14" s="70"/>
      <c r="D14" s="70"/>
      <c r="E14" s="70"/>
      <c r="F14" s="70"/>
      <c r="G14" s="70"/>
      <c r="H14" s="70"/>
      <c r="I14" s="70"/>
      <c r="J14" s="70">
        <f>SUM(J4:J13)</f>
        <v>55</v>
      </c>
      <c r="K14" s="70"/>
      <c r="L14" s="70"/>
      <c r="M14" s="70"/>
      <c r="N14" s="70">
        <f>SUM(N4:N13)</f>
        <v>55</v>
      </c>
      <c r="O14" s="70">
        <f>SUM(O4:O13)</f>
        <v>110</v>
      </c>
      <c r="P14" s="70"/>
      <c r="Q14" s="70"/>
      <c r="R14" s="70"/>
      <c r="S14" s="70"/>
      <c r="T14" s="70">
        <f>SUM(T4:T13)</f>
        <v>50</v>
      </c>
    </row>
  </sheetData>
  <sheetProtection/>
  <mergeCells count="2">
    <mergeCell ref="B2:T2"/>
    <mergeCell ref="B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T14"/>
  <sheetViews>
    <sheetView zoomScalePageLayoutView="0" workbookViewId="0" topLeftCell="A1">
      <selection activeCell="A9" sqref="A9:IV9"/>
    </sheetView>
  </sheetViews>
  <sheetFormatPr defaultColWidth="9.140625" defaultRowHeight="12.75"/>
  <cols>
    <col min="1" max="1" width="2.7109375" style="0" customWidth="1"/>
    <col min="2" max="3" width="5.57421875" style="0" bestFit="1" customWidth="1"/>
    <col min="4" max="4" width="19.28125" style="0" customWidth="1"/>
    <col min="5" max="5" width="12.8515625" style="0" customWidth="1"/>
    <col min="6" max="6" width="11.7109375" style="0" bestFit="1" customWidth="1"/>
    <col min="7" max="7" width="9.421875" style="0" bestFit="1" customWidth="1"/>
    <col min="8" max="8" width="9.00390625" style="0" bestFit="1" customWidth="1"/>
    <col min="9" max="9" width="10.28125" style="0" hidden="1" customWidth="1"/>
    <col min="12" max="12" width="9.00390625" style="0" bestFit="1" customWidth="1"/>
    <col min="13" max="13" width="0" style="0" hidden="1" customWidth="1"/>
    <col min="14" max="14" width="11.57421875" style="0" customWidth="1"/>
    <col min="15" max="15" width="10.57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1" ht="13.5" thickBot="1"/>
    <row r="2" spans="2:20" ht="18.75" thickBot="1">
      <c r="B2" s="101" t="s">
        <v>90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2:20" ht="39" thickBot="1">
      <c r="B3" s="102" t="s">
        <v>0</v>
      </c>
      <c r="C3" s="102"/>
      <c r="D3" s="6" t="s">
        <v>1</v>
      </c>
      <c r="E3" s="6" t="s">
        <v>2</v>
      </c>
      <c r="F3" s="73" t="s">
        <v>3</v>
      </c>
      <c r="G3" s="8" t="s">
        <v>4</v>
      </c>
      <c r="H3" s="9" t="s">
        <v>5</v>
      </c>
      <c r="I3" s="10"/>
      <c r="J3" s="11" t="s">
        <v>6</v>
      </c>
      <c r="K3" s="8" t="s">
        <v>7</v>
      </c>
      <c r="L3" s="9" t="s">
        <v>8</v>
      </c>
      <c r="M3" s="10"/>
      <c r="N3" s="10" t="s">
        <v>9</v>
      </c>
      <c r="O3" s="20" t="s">
        <v>10</v>
      </c>
      <c r="P3" s="21" t="s">
        <v>11</v>
      </c>
      <c r="Q3" s="22" t="s">
        <v>12</v>
      </c>
      <c r="R3" s="12"/>
      <c r="S3" s="13" t="s">
        <v>13</v>
      </c>
      <c r="T3" s="11" t="s">
        <v>14</v>
      </c>
    </row>
    <row r="4" spans="2:20" ht="18.75">
      <c r="B4" s="14" t="s">
        <v>77</v>
      </c>
      <c r="C4" s="15" t="s">
        <v>26</v>
      </c>
      <c r="D4" s="15" t="s">
        <v>154</v>
      </c>
      <c r="E4" s="15" t="s">
        <v>94</v>
      </c>
      <c r="F4" s="18" t="s">
        <v>34</v>
      </c>
      <c r="G4" s="25">
        <v>0</v>
      </c>
      <c r="H4" s="26">
        <v>0</v>
      </c>
      <c r="I4" s="35">
        <f aca="true" t="shared" si="0" ref="I4:I13">COUNTIF(G$4:G$13,"&lt;"&amp;G4)*ROWS(G$4:G$13)+COUNTIF(H$4:H$13,"&lt;"&amp;H4)</f>
        <v>0</v>
      </c>
      <c r="J4" s="37">
        <f aca="true" t="shared" si="1" ref="J4:J13">IF(COUNTIF(I$4:I$13,I4)&gt;1,RANK(I4,I$4:I$13,0)+(COUNT(I$4:I$13)+1-RANK(I4,I$4:I$13,0)-RANK(I4,I$4:I$13,1))/2,RANK(I4,I$4:I$13,0)+(COUNT(I$4:I$13)+1-RANK(I4,I$4:I$13,0)-RANK(I4,I$4:I$13,1)))</f>
        <v>7</v>
      </c>
      <c r="K4" s="25">
        <v>1</v>
      </c>
      <c r="L4" s="26">
        <v>1</v>
      </c>
      <c r="M4" s="35">
        <f aca="true" t="shared" si="2" ref="M4:M13">COUNTIF(K$4:K$13,"&lt;"&amp;K4)*ROWS(K$4:K$13)+COUNTIF(L$4:L$13,"&lt;"&amp;L4)</f>
        <v>66</v>
      </c>
      <c r="N4" s="37">
        <f aca="true" t="shared" si="3" ref="N4:N13">IF(COUNTIF(M$4:M$13,M4)&gt;1,RANK(M4,M$4:M$13,0)+(COUNT(M$4:M$13)+1-RANK(M4,M$4:M$13,0)-RANK(M4,M$4:M$13,1))/2,RANK(M4,M$4:M$13,0)+(COUNT(M$4:M$13)+1-RANK(M4,M$4:M$13,0)-RANK(M4,M$4:M$13,1)))</f>
        <v>4</v>
      </c>
      <c r="O4" s="74">
        <f>SUM(J4,N4)</f>
        <v>11</v>
      </c>
      <c r="P4" s="33">
        <f aca="true" t="shared" si="4" ref="P4:P13">SUM(K4,G4)</f>
        <v>1</v>
      </c>
      <c r="Q4" s="27">
        <f aca="true" t="shared" si="5" ref="Q4:Q13">SUM(L4,H4)</f>
        <v>1</v>
      </c>
      <c r="R4" s="29">
        <f aca="true" t="shared" si="6" ref="R4:R13">(COUNTIF(O$4:O$13,"&gt;"&amp;O4)*ROWS(O$4:O$13)+COUNTIF(P$4:P$13,"&lt;"&amp;P4))*ROWS(O$4:O$13)+COUNTIF(Q$4:Q$13,"&lt;"&amp;Q4)</f>
        <v>555</v>
      </c>
      <c r="S4" s="76">
        <f aca="true" t="shared" si="7" ref="S4:S13">IF(COUNTIF(R$4:R$13,R4)&gt;1,RANK(R4,R$4:R$13,0)+(COUNT(R$4:R$13)+1-RANK(R4,R$4:R$13,0)-RANK(R4,R$4:R$13,1))/2,RANK(R4,R$4:R$13,0)+(COUNT(R$4:R$13)+1-RANK(R4,R$4:R$13,0)-RANK(R4,R$4:R$13,1)))</f>
        <v>5</v>
      </c>
      <c r="T4" s="31">
        <v>0</v>
      </c>
    </row>
    <row r="5" spans="2:20" ht="18.75">
      <c r="B5" s="17" t="s">
        <v>35</v>
      </c>
      <c r="C5" s="1" t="s">
        <v>29</v>
      </c>
      <c r="D5" s="1" t="s">
        <v>138</v>
      </c>
      <c r="E5" s="1" t="s">
        <v>135</v>
      </c>
      <c r="F5" s="19" t="s">
        <v>36</v>
      </c>
      <c r="G5" s="28">
        <v>0</v>
      </c>
      <c r="H5" s="23">
        <v>0</v>
      </c>
      <c r="I5" s="36">
        <f t="shared" si="0"/>
        <v>0</v>
      </c>
      <c r="J5" s="38">
        <f t="shared" si="1"/>
        <v>7</v>
      </c>
      <c r="K5" s="28">
        <v>0</v>
      </c>
      <c r="L5" s="23">
        <v>0</v>
      </c>
      <c r="M5" s="36">
        <f t="shared" si="2"/>
        <v>0</v>
      </c>
      <c r="N5" s="38">
        <f t="shared" si="3"/>
        <v>7.5</v>
      </c>
      <c r="O5" s="75">
        <f aca="true" t="shared" si="8" ref="O5:O13">SUM(J5,N5)</f>
        <v>14.5</v>
      </c>
      <c r="P5" s="34">
        <f t="shared" si="4"/>
        <v>0</v>
      </c>
      <c r="Q5" s="24">
        <f t="shared" si="5"/>
        <v>0</v>
      </c>
      <c r="R5" s="30">
        <f t="shared" si="6"/>
        <v>0</v>
      </c>
      <c r="S5" s="77">
        <f t="shared" si="7"/>
        <v>8</v>
      </c>
      <c r="T5" s="32">
        <v>0</v>
      </c>
    </row>
    <row r="6" spans="2:20" ht="18.75">
      <c r="B6" s="17" t="s">
        <v>17</v>
      </c>
      <c r="C6" s="1" t="s">
        <v>30</v>
      </c>
      <c r="D6" s="1" t="s">
        <v>149</v>
      </c>
      <c r="E6" s="1" t="s">
        <v>116</v>
      </c>
      <c r="F6" s="19" t="s">
        <v>37</v>
      </c>
      <c r="G6" s="28">
        <v>2.5</v>
      </c>
      <c r="H6" s="23">
        <v>2</v>
      </c>
      <c r="I6" s="36">
        <f t="shared" si="0"/>
        <v>77</v>
      </c>
      <c r="J6" s="38">
        <f t="shared" si="1"/>
        <v>3</v>
      </c>
      <c r="K6" s="28">
        <v>0</v>
      </c>
      <c r="L6" s="23">
        <v>0</v>
      </c>
      <c r="M6" s="36">
        <f t="shared" si="2"/>
        <v>0</v>
      </c>
      <c r="N6" s="38">
        <f t="shared" si="3"/>
        <v>7.5</v>
      </c>
      <c r="O6" s="75">
        <f t="shared" si="8"/>
        <v>10.5</v>
      </c>
      <c r="P6" s="34">
        <f t="shared" si="4"/>
        <v>2.5</v>
      </c>
      <c r="Q6" s="24">
        <f t="shared" si="5"/>
        <v>2</v>
      </c>
      <c r="R6" s="30">
        <f t="shared" si="6"/>
        <v>666</v>
      </c>
      <c r="S6" s="77">
        <f t="shared" si="7"/>
        <v>4</v>
      </c>
      <c r="T6" s="32">
        <v>5</v>
      </c>
    </row>
    <row r="7" spans="2:20" ht="18.75">
      <c r="B7" s="17" t="s">
        <v>20</v>
      </c>
      <c r="C7" s="1" t="s">
        <v>31</v>
      </c>
      <c r="D7" s="1" t="s">
        <v>133</v>
      </c>
      <c r="E7" s="1" t="s">
        <v>130</v>
      </c>
      <c r="F7" s="19" t="s">
        <v>38</v>
      </c>
      <c r="G7" s="28">
        <v>3</v>
      </c>
      <c r="H7" s="23">
        <v>3</v>
      </c>
      <c r="I7" s="36">
        <f t="shared" si="0"/>
        <v>89</v>
      </c>
      <c r="J7" s="38">
        <f t="shared" si="1"/>
        <v>1</v>
      </c>
      <c r="K7" s="28">
        <v>2</v>
      </c>
      <c r="L7" s="23">
        <v>2</v>
      </c>
      <c r="M7" s="36">
        <f t="shared" si="2"/>
        <v>78</v>
      </c>
      <c r="N7" s="38">
        <f t="shared" si="3"/>
        <v>3</v>
      </c>
      <c r="O7" s="75">
        <f t="shared" si="8"/>
        <v>4</v>
      </c>
      <c r="P7" s="34">
        <f t="shared" si="4"/>
        <v>5</v>
      </c>
      <c r="Q7" s="24">
        <f t="shared" si="5"/>
        <v>5</v>
      </c>
      <c r="R7" s="30">
        <f t="shared" si="6"/>
        <v>879</v>
      </c>
      <c r="S7" s="77">
        <f t="shared" si="7"/>
        <v>2</v>
      </c>
      <c r="T7" s="32">
        <v>15</v>
      </c>
    </row>
    <row r="8" spans="2:20" s="157" customFormat="1" ht="18.75">
      <c r="B8" s="141" t="s">
        <v>23</v>
      </c>
      <c r="C8" s="142" t="s">
        <v>32</v>
      </c>
      <c r="D8" s="142" t="s">
        <v>107</v>
      </c>
      <c r="E8" s="142" t="s">
        <v>104</v>
      </c>
      <c r="F8" s="145" t="s">
        <v>39</v>
      </c>
      <c r="G8" s="146">
        <v>0</v>
      </c>
      <c r="H8" s="147">
        <v>0</v>
      </c>
      <c r="I8" s="148">
        <f t="shared" si="0"/>
        <v>0</v>
      </c>
      <c r="J8" s="149">
        <f t="shared" si="1"/>
        <v>7</v>
      </c>
      <c r="K8" s="146">
        <v>0</v>
      </c>
      <c r="L8" s="147">
        <v>0</v>
      </c>
      <c r="M8" s="148">
        <f t="shared" si="2"/>
        <v>0</v>
      </c>
      <c r="N8" s="149">
        <f t="shared" si="3"/>
        <v>7.5</v>
      </c>
      <c r="O8" s="151">
        <f t="shared" si="8"/>
        <v>14.5</v>
      </c>
      <c r="P8" s="152">
        <f t="shared" si="4"/>
        <v>0</v>
      </c>
      <c r="Q8" s="153">
        <f t="shared" si="5"/>
        <v>0</v>
      </c>
      <c r="R8" s="154">
        <f t="shared" si="6"/>
        <v>0</v>
      </c>
      <c r="S8" s="155">
        <f t="shared" si="7"/>
        <v>8</v>
      </c>
      <c r="T8" s="156">
        <v>0</v>
      </c>
    </row>
    <row r="9" spans="2:20" s="157" customFormat="1" ht="18.75">
      <c r="B9" s="141" t="s">
        <v>26</v>
      </c>
      <c r="C9" s="142" t="s">
        <v>33</v>
      </c>
      <c r="D9" s="142" t="s">
        <v>101</v>
      </c>
      <c r="E9" s="142" t="s">
        <v>99</v>
      </c>
      <c r="F9" s="145" t="s">
        <v>40</v>
      </c>
      <c r="G9" s="146">
        <v>0</v>
      </c>
      <c r="H9" s="147">
        <v>0</v>
      </c>
      <c r="I9" s="148">
        <f t="shared" si="0"/>
        <v>0</v>
      </c>
      <c r="J9" s="149">
        <f t="shared" si="1"/>
        <v>7</v>
      </c>
      <c r="K9" s="146">
        <v>0</v>
      </c>
      <c r="L9" s="147">
        <v>0</v>
      </c>
      <c r="M9" s="148">
        <f t="shared" si="2"/>
        <v>0</v>
      </c>
      <c r="N9" s="149">
        <f t="shared" si="3"/>
        <v>7.5</v>
      </c>
      <c r="O9" s="151">
        <f t="shared" si="8"/>
        <v>14.5</v>
      </c>
      <c r="P9" s="152">
        <f t="shared" si="4"/>
        <v>0</v>
      </c>
      <c r="Q9" s="153">
        <f t="shared" si="5"/>
        <v>0</v>
      </c>
      <c r="R9" s="154">
        <f t="shared" si="6"/>
        <v>0</v>
      </c>
      <c r="S9" s="155">
        <f t="shared" si="7"/>
        <v>8</v>
      </c>
      <c r="T9" s="156">
        <v>0</v>
      </c>
    </row>
    <row r="10" spans="2:20" ht="18.75">
      <c r="B10" s="17" t="s">
        <v>29</v>
      </c>
      <c r="C10" s="1" t="s">
        <v>35</v>
      </c>
      <c r="D10" s="1" t="s">
        <v>111</v>
      </c>
      <c r="E10" s="1" t="s">
        <v>109</v>
      </c>
      <c r="F10" s="19" t="s">
        <v>41</v>
      </c>
      <c r="G10" s="28">
        <v>0</v>
      </c>
      <c r="H10" s="23">
        <v>0</v>
      </c>
      <c r="I10" s="36">
        <f t="shared" si="0"/>
        <v>0</v>
      </c>
      <c r="J10" s="38">
        <f t="shared" si="1"/>
        <v>7</v>
      </c>
      <c r="K10" s="28">
        <v>0</v>
      </c>
      <c r="L10" s="23">
        <v>0</v>
      </c>
      <c r="M10" s="36">
        <f t="shared" si="2"/>
        <v>0</v>
      </c>
      <c r="N10" s="38">
        <f t="shared" si="3"/>
        <v>7.5</v>
      </c>
      <c r="O10" s="75">
        <f t="shared" si="8"/>
        <v>14.5</v>
      </c>
      <c r="P10" s="34">
        <f t="shared" si="4"/>
        <v>0</v>
      </c>
      <c r="Q10" s="24">
        <f t="shared" si="5"/>
        <v>0</v>
      </c>
      <c r="R10" s="30">
        <f t="shared" si="6"/>
        <v>0</v>
      </c>
      <c r="S10" s="77">
        <f t="shared" si="7"/>
        <v>8</v>
      </c>
      <c r="T10" s="32">
        <v>0</v>
      </c>
    </row>
    <row r="11" spans="2:20" ht="30">
      <c r="B11" s="17" t="s">
        <v>30</v>
      </c>
      <c r="C11" s="1" t="s">
        <v>17</v>
      </c>
      <c r="D11" s="1" t="s">
        <v>128</v>
      </c>
      <c r="E11" s="1" t="s">
        <v>125</v>
      </c>
      <c r="F11" s="19" t="s">
        <v>42</v>
      </c>
      <c r="G11" s="28">
        <v>0</v>
      </c>
      <c r="H11" s="23">
        <v>0</v>
      </c>
      <c r="I11" s="36">
        <f t="shared" si="0"/>
        <v>0</v>
      </c>
      <c r="J11" s="38">
        <f t="shared" si="1"/>
        <v>7</v>
      </c>
      <c r="K11" s="28">
        <v>0</v>
      </c>
      <c r="L11" s="23">
        <v>0</v>
      </c>
      <c r="M11" s="36">
        <f t="shared" si="2"/>
        <v>0</v>
      </c>
      <c r="N11" s="38">
        <f t="shared" si="3"/>
        <v>7.5</v>
      </c>
      <c r="O11" s="75">
        <f t="shared" si="8"/>
        <v>14.5</v>
      </c>
      <c r="P11" s="34">
        <f t="shared" si="4"/>
        <v>0</v>
      </c>
      <c r="Q11" s="24">
        <f t="shared" si="5"/>
        <v>0</v>
      </c>
      <c r="R11" s="30">
        <f t="shared" si="6"/>
        <v>0</v>
      </c>
      <c r="S11" s="77">
        <f t="shared" si="7"/>
        <v>8</v>
      </c>
      <c r="T11" s="32">
        <v>0</v>
      </c>
    </row>
    <row r="12" spans="2:20" ht="18.75">
      <c r="B12" s="17" t="s">
        <v>31</v>
      </c>
      <c r="C12" s="1" t="s">
        <v>20</v>
      </c>
      <c r="D12" s="1" t="s">
        <v>142</v>
      </c>
      <c r="E12" s="1" t="s">
        <v>140</v>
      </c>
      <c r="F12" s="19" t="s">
        <v>43</v>
      </c>
      <c r="G12" s="28">
        <v>0</v>
      </c>
      <c r="H12" s="23">
        <v>0</v>
      </c>
      <c r="I12" s="36">
        <f t="shared" si="0"/>
        <v>0</v>
      </c>
      <c r="J12" s="38">
        <f t="shared" si="1"/>
        <v>7</v>
      </c>
      <c r="K12" s="28">
        <v>5.5</v>
      </c>
      <c r="L12" s="23">
        <v>3</v>
      </c>
      <c r="M12" s="36">
        <f t="shared" si="2"/>
        <v>99</v>
      </c>
      <c r="N12" s="38">
        <f t="shared" si="3"/>
        <v>1</v>
      </c>
      <c r="O12" s="75">
        <f t="shared" si="8"/>
        <v>8</v>
      </c>
      <c r="P12" s="34">
        <f t="shared" si="4"/>
        <v>5.5</v>
      </c>
      <c r="Q12" s="24">
        <f t="shared" si="5"/>
        <v>3</v>
      </c>
      <c r="R12" s="30">
        <f t="shared" si="6"/>
        <v>787</v>
      </c>
      <c r="S12" s="77">
        <f t="shared" si="7"/>
        <v>3</v>
      </c>
      <c r="T12" s="32">
        <v>10</v>
      </c>
    </row>
    <row r="13" spans="2:20" ht="18.75">
      <c r="B13" s="17" t="s">
        <v>32</v>
      </c>
      <c r="C13" s="1" t="s">
        <v>23</v>
      </c>
      <c r="D13" s="1" t="s">
        <v>123</v>
      </c>
      <c r="E13" s="1" t="s">
        <v>120</v>
      </c>
      <c r="F13" s="19" t="s">
        <v>44</v>
      </c>
      <c r="G13" s="28">
        <v>3</v>
      </c>
      <c r="H13" s="23">
        <v>2</v>
      </c>
      <c r="I13" s="36">
        <f t="shared" si="0"/>
        <v>87</v>
      </c>
      <c r="J13" s="38">
        <f t="shared" si="1"/>
        <v>2</v>
      </c>
      <c r="K13" s="28">
        <v>2.5</v>
      </c>
      <c r="L13" s="23">
        <v>1</v>
      </c>
      <c r="M13" s="36">
        <f t="shared" si="2"/>
        <v>86</v>
      </c>
      <c r="N13" s="38">
        <f t="shared" si="3"/>
        <v>2</v>
      </c>
      <c r="O13" s="75">
        <f t="shared" si="8"/>
        <v>4</v>
      </c>
      <c r="P13" s="34">
        <f t="shared" si="4"/>
        <v>5.5</v>
      </c>
      <c r="Q13" s="24">
        <f t="shared" si="5"/>
        <v>3</v>
      </c>
      <c r="R13" s="30">
        <f t="shared" si="6"/>
        <v>887</v>
      </c>
      <c r="S13" s="77">
        <f t="shared" si="7"/>
        <v>1</v>
      </c>
      <c r="T13" s="32">
        <v>20</v>
      </c>
    </row>
    <row r="14" spans="2:20" ht="12.75">
      <c r="B14" s="70"/>
      <c r="C14" s="70"/>
      <c r="D14" s="70"/>
      <c r="E14" s="70"/>
      <c r="F14" s="70"/>
      <c r="G14" s="70"/>
      <c r="H14" s="70"/>
      <c r="I14" s="70"/>
      <c r="J14" s="70">
        <f>SUM(J4:J13)</f>
        <v>55</v>
      </c>
      <c r="K14" s="70"/>
      <c r="L14" s="70"/>
      <c r="M14" s="70"/>
      <c r="N14" s="70">
        <f>SUM(N4:N13)</f>
        <v>55</v>
      </c>
      <c r="O14" s="70">
        <f>SUM(O4:O13)</f>
        <v>110</v>
      </c>
      <c r="P14" s="70"/>
      <c r="Q14" s="70"/>
      <c r="R14" s="70"/>
      <c r="S14" s="70"/>
      <c r="T14" s="70">
        <f>SUM(T4:T13)</f>
        <v>50</v>
      </c>
    </row>
  </sheetData>
  <sheetProtection/>
  <mergeCells count="2">
    <mergeCell ref="B2:T2"/>
    <mergeCell ref="B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T14"/>
  <sheetViews>
    <sheetView zoomScalePageLayoutView="0" workbookViewId="0" topLeftCell="B1">
      <selection activeCell="B13" sqref="A13:IV13"/>
    </sheetView>
  </sheetViews>
  <sheetFormatPr defaultColWidth="9.140625" defaultRowHeight="12.75"/>
  <cols>
    <col min="1" max="1" width="3.28125" style="0" customWidth="1"/>
    <col min="2" max="3" width="5.57421875" style="0" bestFit="1" customWidth="1"/>
    <col min="4" max="4" width="23.8515625" style="0" customWidth="1"/>
    <col min="5" max="5" width="12.8515625" style="0" customWidth="1"/>
    <col min="6" max="6" width="11.7109375" style="0" bestFit="1" customWidth="1"/>
    <col min="7" max="7" width="9.421875" style="0" bestFit="1" customWidth="1"/>
    <col min="8" max="8" width="9.00390625" style="0" bestFit="1" customWidth="1"/>
    <col min="9" max="9" width="10.28125" style="0" hidden="1" customWidth="1"/>
    <col min="12" max="12" width="9.00390625" style="0" bestFit="1" customWidth="1"/>
    <col min="13" max="13" width="0" style="0" hidden="1" customWidth="1"/>
    <col min="14" max="14" width="11.57421875" style="0" customWidth="1"/>
    <col min="15" max="15" width="10.57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1" ht="13.5" thickBot="1"/>
    <row r="2" spans="2:20" ht="18.75" thickBot="1">
      <c r="B2" s="101" t="s">
        <v>91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2:20" ht="39" thickBot="1">
      <c r="B3" s="102" t="s">
        <v>0</v>
      </c>
      <c r="C3" s="102"/>
      <c r="D3" s="6" t="s">
        <v>1</v>
      </c>
      <c r="E3" s="6" t="s">
        <v>2</v>
      </c>
      <c r="F3" s="73" t="s">
        <v>3</v>
      </c>
      <c r="G3" s="8" t="s">
        <v>4</v>
      </c>
      <c r="H3" s="9" t="s">
        <v>5</v>
      </c>
      <c r="I3" s="10"/>
      <c r="J3" s="11" t="s">
        <v>6</v>
      </c>
      <c r="K3" s="8" t="s">
        <v>7</v>
      </c>
      <c r="L3" s="9" t="s">
        <v>8</v>
      </c>
      <c r="M3" s="10"/>
      <c r="N3" s="10" t="s">
        <v>9</v>
      </c>
      <c r="O3" s="20" t="s">
        <v>10</v>
      </c>
      <c r="P3" s="21" t="s">
        <v>11</v>
      </c>
      <c r="Q3" s="22" t="s">
        <v>12</v>
      </c>
      <c r="R3" s="12"/>
      <c r="S3" s="13" t="s">
        <v>13</v>
      </c>
      <c r="T3" s="11" t="s">
        <v>14</v>
      </c>
    </row>
    <row r="4" spans="2:20" ht="18.75">
      <c r="B4" s="14" t="s">
        <v>55</v>
      </c>
      <c r="C4" s="15" t="s">
        <v>34</v>
      </c>
      <c r="D4" s="15" t="s">
        <v>131</v>
      </c>
      <c r="E4" s="15" t="s">
        <v>130</v>
      </c>
      <c r="F4" s="18" t="s">
        <v>17</v>
      </c>
      <c r="G4" s="25">
        <v>16</v>
      </c>
      <c r="H4" s="26">
        <v>7</v>
      </c>
      <c r="I4" s="35">
        <f aca="true" t="shared" si="0" ref="I4:I13">COUNTIF(G$4:G$13,"&lt;"&amp;G4)*ROWS(G$4:G$13)+COUNTIF(H$4:H$13,"&lt;"&amp;H4)</f>
        <v>99</v>
      </c>
      <c r="J4" s="37">
        <f aca="true" t="shared" si="1" ref="J4:J13">IF(COUNTIF(I$4:I$13,I4)&gt;1,RANK(I4,I$4:I$13,0)+(COUNT(I$4:I$13)+1-RANK(I4,I$4:I$13,0)-RANK(I4,I$4:I$13,1))/2,RANK(I4,I$4:I$13,0)+(COUNT(I$4:I$13)+1-RANK(I4,I$4:I$13,0)-RANK(I4,I$4:I$13,1)))</f>
        <v>1</v>
      </c>
      <c r="K4" s="25">
        <v>7.5</v>
      </c>
      <c r="L4" s="26">
        <v>4</v>
      </c>
      <c r="M4" s="35">
        <f aca="true" t="shared" si="2" ref="M4:M13">COUNTIF(K$4:K$13,"&lt;"&amp;K4)*ROWS(K$4:K$13)+COUNTIF(L$4:L$13,"&lt;"&amp;L4)</f>
        <v>99</v>
      </c>
      <c r="N4" s="37">
        <f aca="true" t="shared" si="3" ref="N4:N13">IF(COUNTIF(M$4:M$13,M4)&gt;1,RANK(M4,M$4:M$13,0)+(COUNT(M$4:M$13)+1-RANK(M4,M$4:M$13,0)-RANK(M4,M$4:M$13,1))/2,RANK(M4,M$4:M$13,0)+(COUNT(M$4:M$13)+1-RANK(M4,M$4:M$13,0)-RANK(M4,M$4:M$13,1)))</f>
        <v>1</v>
      </c>
      <c r="O4" s="74">
        <f>SUM(J4,N4)</f>
        <v>2</v>
      </c>
      <c r="P4" s="33">
        <f aca="true" t="shared" si="4" ref="P4:P13">SUM(K4,G4)</f>
        <v>23.5</v>
      </c>
      <c r="Q4" s="27">
        <f aca="true" t="shared" si="5" ref="Q4:Q13">SUM(L4,H4)</f>
        <v>11</v>
      </c>
      <c r="R4" s="29">
        <f aca="true" t="shared" si="6" ref="R4:R13">(COUNTIF(O$4:O$13,"&gt;"&amp;O4)*ROWS(O$4:O$13)+COUNTIF(P$4:P$13,"&lt;"&amp;P4))*ROWS(O$4:O$13)+COUNTIF(Q$4:Q$13,"&lt;"&amp;Q4)</f>
        <v>999</v>
      </c>
      <c r="S4" s="76">
        <f aca="true" t="shared" si="7" ref="S4:S13">IF(COUNTIF(R$4:R$13,R4)&gt;1,RANK(R4,R$4:R$13,0)+(COUNT(R$4:R$13)+1-RANK(R4,R$4:R$13,0)-RANK(R4,R$4:R$13,1))/2,RANK(R4,R$4:R$13,0)+(COUNT(R$4:R$13)+1-RANK(R4,R$4:R$13,0)-RANK(R4,R$4:R$13,1)))</f>
        <v>1</v>
      </c>
      <c r="T4" s="31">
        <v>20</v>
      </c>
    </row>
    <row r="5" spans="2:20" s="157" customFormat="1" ht="18.75">
      <c r="B5" s="141" t="s">
        <v>41</v>
      </c>
      <c r="C5" s="142" t="s">
        <v>36</v>
      </c>
      <c r="D5" s="142" t="s">
        <v>103</v>
      </c>
      <c r="E5" s="142" t="s">
        <v>104</v>
      </c>
      <c r="F5" s="145" t="s">
        <v>20</v>
      </c>
      <c r="G5" s="146">
        <v>3</v>
      </c>
      <c r="H5" s="147">
        <v>2</v>
      </c>
      <c r="I5" s="148">
        <f t="shared" si="0"/>
        <v>66</v>
      </c>
      <c r="J5" s="149">
        <f t="shared" si="1"/>
        <v>4</v>
      </c>
      <c r="K5" s="146">
        <v>4.5</v>
      </c>
      <c r="L5" s="147">
        <v>3</v>
      </c>
      <c r="M5" s="148">
        <f t="shared" si="2"/>
        <v>77</v>
      </c>
      <c r="N5" s="149">
        <f t="shared" si="3"/>
        <v>3</v>
      </c>
      <c r="O5" s="151">
        <f aca="true" t="shared" si="8" ref="O5:O13">SUM(J5,N5)</f>
        <v>7</v>
      </c>
      <c r="P5" s="152">
        <f t="shared" si="4"/>
        <v>7.5</v>
      </c>
      <c r="Q5" s="153">
        <f t="shared" si="5"/>
        <v>5</v>
      </c>
      <c r="R5" s="154">
        <f t="shared" si="6"/>
        <v>868</v>
      </c>
      <c r="S5" s="155">
        <f t="shared" si="7"/>
        <v>2</v>
      </c>
      <c r="T5" s="156">
        <v>15</v>
      </c>
    </row>
    <row r="6" spans="2:20" ht="18.75">
      <c r="B6" s="17" t="s">
        <v>42</v>
      </c>
      <c r="C6" s="1" t="s">
        <v>37</v>
      </c>
      <c r="D6" s="1" t="s">
        <v>144</v>
      </c>
      <c r="E6" s="1" t="s">
        <v>135</v>
      </c>
      <c r="F6" s="19" t="s">
        <v>23</v>
      </c>
      <c r="G6" s="28">
        <v>2.5</v>
      </c>
      <c r="H6" s="23">
        <v>1</v>
      </c>
      <c r="I6" s="36">
        <f t="shared" si="0"/>
        <v>44</v>
      </c>
      <c r="J6" s="38">
        <f t="shared" si="1"/>
        <v>5.5</v>
      </c>
      <c r="K6" s="28">
        <v>5.5</v>
      </c>
      <c r="L6" s="23">
        <v>3</v>
      </c>
      <c r="M6" s="36">
        <f t="shared" si="2"/>
        <v>87</v>
      </c>
      <c r="N6" s="38">
        <f t="shared" si="3"/>
        <v>2</v>
      </c>
      <c r="O6" s="75">
        <f t="shared" si="8"/>
        <v>7.5</v>
      </c>
      <c r="P6" s="34">
        <f t="shared" si="4"/>
        <v>8</v>
      </c>
      <c r="Q6" s="24">
        <f t="shared" si="5"/>
        <v>4</v>
      </c>
      <c r="R6" s="30">
        <f t="shared" si="6"/>
        <v>776</v>
      </c>
      <c r="S6" s="77">
        <f t="shared" si="7"/>
        <v>3</v>
      </c>
      <c r="T6" s="32">
        <v>10</v>
      </c>
    </row>
    <row r="7" spans="2:20" ht="18.75">
      <c r="B7" s="17" t="s">
        <v>43</v>
      </c>
      <c r="C7" s="1" t="s">
        <v>38</v>
      </c>
      <c r="D7" s="1" t="s">
        <v>151</v>
      </c>
      <c r="E7" s="1" t="s">
        <v>94</v>
      </c>
      <c r="F7" s="19" t="s">
        <v>26</v>
      </c>
      <c r="G7" s="28">
        <v>6.5</v>
      </c>
      <c r="H7" s="23">
        <v>3</v>
      </c>
      <c r="I7" s="36">
        <f t="shared" si="0"/>
        <v>88</v>
      </c>
      <c r="J7" s="38">
        <f t="shared" si="1"/>
        <v>2</v>
      </c>
      <c r="K7" s="28">
        <v>1.5</v>
      </c>
      <c r="L7" s="23">
        <v>1</v>
      </c>
      <c r="M7" s="36">
        <f t="shared" si="2"/>
        <v>0</v>
      </c>
      <c r="N7" s="38">
        <f t="shared" si="3"/>
        <v>7.5</v>
      </c>
      <c r="O7" s="75">
        <f t="shared" si="8"/>
        <v>9.5</v>
      </c>
      <c r="P7" s="34">
        <f t="shared" si="4"/>
        <v>8</v>
      </c>
      <c r="Q7" s="24">
        <f t="shared" si="5"/>
        <v>4</v>
      </c>
      <c r="R7" s="30">
        <f t="shared" si="6"/>
        <v>676</v>
      </c>
      <c r="S7" s="77">
        <f t="shared" si="7"/>
        <v>4</v>
      </c>
      <c r="T7" s="32">
        <v>5</v>
      </c>
    </row>
    <row r="8" spans="2:20" ht="18.75">
      <c r="B8" s="17" t="s">
        <v>44</v>
      </c>
      <c r="C8" s="1" t="s">
        <v>39</v>
      </c>
      <c r="D8" s="1" t="s">
        <v>119</v>
      </c>
      <c r="E8" s="1" t="s">
        <v>120</v>
      </c>
      <c r="F8" s="19" t="s">
        <v>29</v>
      </c>
      <c r="G8" s="28">
        <v>5</v>
      </c>
      <c r="H8" s="23">
        <v>2</v>
      </c>
      <c r="I8" s="36">
        <f t="shared" si="0"/>
        <v>76</v>
      </c>
      <c r="J8" s="38">
        <f t="shared" si="1"/>
        <v>3</v>
      </c>
      <c r="K8" s="28">
        <v>1.5</v>
      </c>
      <c r="L8" s="23">
        <v>1</v>
      </c>
      <c r="M8" s="36">
        <f t="shared" si="2"/>
        <v>0</v>
      </c>
      <c r="N8" s="38">
        <f t="shared" si="3"/>
        <v>7.5</v>
      </c>
      <c r="O8" s="75">
        <f t="shared" si="8"/>
        <v>10.5</v>
      </c>
      <c r="P8" s="34">
        <f t="shared" si="4"/>
        <v>6.5</v>
      </c>
      <c r="Q8" s="24">
        <f t="shared" si="5"/>
        <v>3</v>
      </c>
      <c r="R8" s="30">
        <f t="shared" si="6"/>
        <v>555</v>
      </c>
      <c r="S8" s="77">
        <f t="shared" si="7"/>
        <v>5</v>
      </c>
      <c r="T8" s="32">
        <v>0</v>
      </c>
    </row>
    <row r="9" spans="2:20" ht="18.75">
      <c r="B9" s="17" t="s">
        <v>34</v>
      </c>
      <c r="C9" s="1" t="s">
        <v>40</v>
      </c>
      <c r="D9" s="2" t="s">
        <v>113</v>
      </c>
      <c r="E9" s="1" t="s">
        <v>116</v>
      </c>
      <c r="F9" s="19" t="s">
        <v>30</v>
      </c>
      <c r="G9" s="28">
        <v>0</v>
      </c>
      <c r="H9" s="23">
        <v>0</v>
      </c>
      <c r="I9" s="36">
        <f t="shared" si="0"/>
        <v>0</v>
      </c>
      <c r="J9" s="38">
        <f t="shared" si="1"/>
        <v>8.5</v>
      </c>
      <c r="K9" s="28">
        <v>3.5</v>
      </c>
      <c r="L9" s="23">
        <v>2</v>
      </c>
      <c r="M9" s="36">
        <f t="shared" si="2"/>
        <v>66</v>
      </c>
      <c r="N9" s="38">
        <f t="shared" si="3"/>
        <v>4</v>
      </c>
      <c r="O9" s="75">
        <f t="shared" si="8"/>
        <v>12.5</v>
      </c>
      <c r="P9" s="34">
        <f t="shared" si="4"/>
        <v>3.5</v>
      </c>
      <c r="Q9" s="24">
        <f t="shared" si="5"/>
        <v>2</v>
      </c>
      <c r="R9" s="30">
        <f t="shared" si="6"/>
        <v>433</v>
      </c>
      <c r="S9" s="77">
        <f t="shared" si="7"/>
        <v>6</v>
      </c>
      <c r="T9" s="32">
        <v>0</v>
      </c>
    </row>
    <row r="10" spans="2:20" ht="18.75">
      <c r="B10" s="17" t="s">
        <v>36</v>
      </c>
      <c r="C10" s="1" t="s">
        <v>41</v>
      </c>
      <c r="D10" s="1" t="s">
        <v>139</v>
      </c>
      <c r="E10" s="1" t="s">
        <v>140</v>
      </c>
      <c r="F10" s="19" t="s">
        <v>31</v>
      </c>
      <c r="G10" s="28">
        <v>0</v>
      </c>
      <c r="H10" s="23">
        <v>0</v>
      </c>
      <c r="I10" s="36">
        <f t="shared" si="0"/>
        <v>0</v>
      </c>
      <c r="J10" s="38">
        <f t="shared" si="1"/>
        <v>8.5</v>
      </c>
      <c r="K10" s="28">
        <v>1.5</v>
      </c>
      <c r="L10" s="23">
        <v>1</v>
      </c>
      <c r="M10" s="36">
        <f t="shared" si="2"/>
        <v>0</v>
      </c>
      <c r="N10" s="38">
        <f t="shared" si="3"/>
        <v>7.5</v>
      </c>
      <c r="O10" s="75">
        <f t="shared" si="8"/>
        <v>16</v>
      </c>
      <c r="P10" s="34">
        <f t="shared" si="4"/>
        <v>1.5</v>
      </c>
      <c r="Q10" s="24">
        <f t="shared" si="5"/>
        <v>1</v>
      </c>
      <c r="R10" s="30">
        <f t="shared" si="6"/>
        <v>0</v>
      </c>
      <c r="S10" s="77">
        <f t="shared" si="7"/>
        <v>9</v>
      </c>
      <c r="T10" s="32">
        <v>0</v>
      </c>
    </row>
    <row r="11" spans="2:20" ht="18.75">
      <c r="B11" s="17" t="s">
        <v>37</v>
      </c>
      <c r="C11" s="1" t="s">
        <v>42</v>
      </c>
      <c r="D11" s="1" t="s">
        <v>108</v>
      </c>
      <c r="E11" s="1" t="s">
        <v>109</v>
      </c>
      <c r="F11" s="19" t="s">
        <v>32</v>
      </c>
      <c r="G11" s="28">
        <v>0</v>
      </c>
      <c r="H11" s="23">
        <v>0</v>
      </c>
      <c r="I11" s="36">
        <f t="shared" si="0"/>
        <v>0</v>
      </c>
      <c r="J11" s="38">
        <f t="shared" si="1"/>
        <v>8.5</v>
      </c>
      <c r="K11" s="28">
        <v>1.5</v>
      </c>
      <c r="L11" s="23">
        <v>1</v>
      </c>
      <c r="M11" s="36">
        <f t="shared" si="2"/>
        <v>0</v>
      </c>
      <c r="N11" s="38">
        <f t="shared" si="3"/>
        <v>7.5</v>
      </c>
      <c r="O11" s="75">
        <f t="shared" si="8"/>
        <v>16</v>
      </c>
      <c r="P11" s="34">
        <f t="shared" si="4"/>
        <v>1.5</v>
      </c>
      <c r="Q11" s="24">
        <f t="shared" si="5"/>
        <v>1</v>
      </c>
      <c r="R11" s="30">
        <f t="shared" si="6"/>
        <v>0</v>
      </c>
      <c r="S11" s="77">
        <f t="shared" si="7"/>
        <v>9</v>
      </c>
      <c r="T11" s="32">
        <v>0</v>
      </c>
    </row>
    <row r="12" spans="2:20" ht="30">
      <c r="B12" s="17" t="s">
        <v>38</v>
      </c>
      <c r="C12" s="1" t="s">
        <v>43</v>
      </c>
      <c r="D12" s="1" t="s">
        <v>147</v>
      </c>
      <c r="E12" s="1" t="s">
        <v>125</v>
      </c>
      <c r="F12" s="19" t="s">
        <v>33</v>
      </c>
      <c r="G12" s="28">
        <v>2.5</v>
      </c>
      <c r="H12" s="23">
        <v>1</v>
      </c>
      <c r="I12" s="36">
        <f t="shared" si="0"/>
        <v>44</v>
      </c>
      <c r="J12" s="38">
        <f t="shared" si="1"/>
        <v>5.5</v>
      </c>
      <c r="K12" s="28">
        <v>1.5</v>
      </c>
      <c r="L12" s="23">
        <v>1</v>
      </c>
      <c r="M12" s="36">
        <f t="shared" si="2"/>
        <v>0</v>
      </c>
      <c r="N12" s="38">
        <f t="shared" si="3"/>
        <v>7.5</v>
      </c>
      <c r="O12" s="75">
        <f t="shared" si="8"/>
        <v>13</v>
      </c>
      <c r="P12" s="34">
        <f t="shared" si="4"/>
        <v>4</v>
      </c>
      <c r="Q12" s="24">
        <f t="shared" si="5"/>
        <v>2</v>
      </c>
      <c r="R12" s="30">
        <f t="shared" si="6"/>
        <v>343</v>
      </c>
      <c r="S12" s="77">
        <f t="shared" si="7"/>
        <v>7</v>
      </c>
      <c r="T12" s="32">
        <v>0</v>
      </c>
    </row>
    <row r="13" spans="2:20" s="157" customFormat="1" ht="18.75">
      <c r="B13" s="141" t="s">
        <v>39</v>
      </c>
      <c r="C13" s="142" t="s">
        <v>44</v>
      </c>
      <c r="D13" s="142" t="s">
        <v>150</v>
      </c>
      <c r="E13" s="142" t="s">
        <v>99</v>
      </c>
      <c r="F13" s="145" t="s">
        <v>35</v>
      </c>
      <c r="G13" s="146">
        <v>0</v>
      </c>
      <c r="H13" s="147">
        <v>0</v>
      </c>
      <c r="I13" s="148">
        <f t="shared" si="0"/>
        <v>0</v>
      </c>
      <c r="J13" s="149">
        <f t="shared" si="1"/>
        <v>8.5</v>
      </c>
      <c r="K13" s="146">
        <v>1.5</v>
      </c>
      <c r="L13" s="147">
        <v>1</v>
      </c>
      <c r="M13" s="148">
        <f t="shared" si="2"/>
        <v>0</v>
      </c>
      <c r="N13" s="149">
        <f t="shared" si="3"/>
        <v>7.5</v>
      </c>
      <c r="O13" s="151">
        <f t="shared" si="8"/>
        <v>16</v>
      </c>
      <c r="P13" s="152">
        <f t="shared" si="4"/>
        <v>1.5</v>
      </c>
      <c r="Q13" s="153">
        <f t="shared" si="5"/>
        <v>1</v>
      </c>
      <c r="R13" s="154">
        <f t="shared" si="6"/>
        <v>0</v>
      </c>
      <c r="S13" s="155">
        <f t="shared" si="7"/>
        <v>9</v>
      </c>
      <c r="T13" s="156">
        <v>0</v>
      </c>
    </row>
    <row r="14" spans="2:20" ht="12.75">
      <c r="B14" s="70"/>
      <c r="C14" s="70"/>
      <c r="D14" s="70"/>
      <c r="E14" s="70"/>
      <c r="F14" s="70"/>
      <c r="G14" s="70"/>
      <c r="H14" s="70"/>
      <c r="I14" s="70"/>
      <c r="J14" s="70">
        <f>SUM(J4:J13)</f>
        <v>55</v>
      </c>
      <c r="K14" s="70"/>
      <c r="L14" s="70"/>
      <c r="M14" s="70"/>
      <c r="N14" s="70">
        <f>SUM(N4:N13)</f>
        <v>55</v>
      </c>
      <c r="O14" s="70">
        <f>SUM(O4:O13)</f>
        <v>110</v>
      </c>
      <c r="P14" s="70"/>
      <c r="Q14" s="70"/>
      <c r="R14" s="70"/>
      <c r="S14" s="70"/>
      <c r="T14" s="70">
        <f>SUM(T4:T13)</f>
        <v>50</v>
      </c>
    </row>
  </sheetData>
  <sheetProtection/>
  <mergeCells count="2">
    <mergeCell ref="B2:T2"/>
    <mergeCell ref="B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Varchula Marek</dc:creator>
  <cp:keywords/>
  <dc:description/>
  <cp:lastModifiedBy>marphi</cp:lastModifiedBy>
  <cp:lastPrinted>2014-07-06T14:18:57Z</cp:lastPrinted>
  <dcterms:created xsi:type="dcterms:W3CDTF">2013-01-10T11:46:53Z</dcterms:created>
  <dcterms:modified xsi:type="dcterms:W3CDTF">2014-09-11T10:36:57Z</dcterms:modified>
  <cp:category/>
  <cp:version/>
  <cp:contentType/>
  <cp:contentStatus/>
</cp:coreProperties>
</file>