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<sst xmlns="http://schemas.openxmlformats.org/spreadsheetml/2006/main" count="416" uniqueCount="100">
  <si>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</si>
  <si>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</si>
  <si>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</si>
  <si>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</si>
  <si>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</si>
  <si>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</si>
  <si>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</si>
  <si>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</si>
  <si>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</si>
  <si>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</si>
  <si>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</si>
  <si>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</si>
  <si>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</si>
  <si>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</si>
  <si>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</si>
  <si>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</si>
  <si>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</si>
  <si>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</si>
  <si>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</si>
  <si>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</si>
  <si>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</si>
  <si>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</si>
  <si>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</si>
  <si>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</si>
  <si>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</si>
  <si>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</si>
  <si>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</si>
  <si>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</si>
  <si>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</si>
  <si>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</si>
  <si>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</si>
  <si>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</si>
  <si>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</si>
  <si>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</si>
  <si>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</si>
  <si>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</si>
  <si>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</si>
  <si>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</si>
  <si>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</si>
  <si>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 xml:space="preserve">III.preteky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</si>
  <si>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</si>
  <si>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</si>
  <si>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</si>
  <si>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</si>
  <si>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</si>
  <si>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</si>
  <si>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</si>
  <si>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</si>
  <si>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</si>
  <si>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</si>
  <si>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</si>
  <si>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</si>
  <si>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>Bánovce</t>
  </si>
  <si>
    <t>Prešov</t>
  </si>
  <si>
    <t>Púchov B</t>
  </si>
  <si>
    <t>Bardejov</t>
  </si>
  <si>
    <t>Žilina</t>
  </si>
  <si>
    <t>Stropkov</t>
  </si>
  <si>
    <t>Luhový Miroslav</t>
  </si>
  <si>
    <t>Tkáč Andrej</t>
  </si>
  <si>
    <t>Štaffen Michal</t>
  </si>
  <si>
    <t>Hamerský Patrik</t>
  </si>
  <si>
    <t>Nekoranec Lukáš</t>
  </si>
  <si>
    <t>Kadlec Pavol</t>
  </si>
  <si>
    <t>Golec Rudolf</t>
  </si>
  <si>
    <t>Dubový Marián</t>
  </si>
  <si>
    <t>I. preteky Prešov</t>
  </si>
  <si>
    <t>Kopačka Lukáš</t>
  </si>
  <si>
    <t xml:space="preserve">Divízia sektor A  SOBOTA                                                                                                                                                                                  </t>
  </si>
  <si>
    <t xml:space="preserve">Divízia sektor B       SOBOTA                                                                                                                                                                            </t>
  </si>
  <si>
    <t xml:space="preserve">Divízia sektor C          SOBOTA                                                                                                                                                                      </t>
  </si>
  <si>
    <t xml:space="preserve">Divízia sektor D         SOBOTA                                                                                                                                                                       </t>
  </si>
  <si>
    <t xml:space="preserve">Divízia sektor A  NEDEĽA                                                                                                                                                                                </t>
  </si>
  <si>
    <t xml:space="preserve">Divízia sektor B  NEDEĽA                                                                                                                                                                                </t>
  </si>
  <si>
    <t xml:space="preserve">Divízia sektor C NEDEĽA                                                                                                                                                                                </t>
  </si>
  <si>
    <t xml:space="preserve">Divízia  sektor D   NEDEĽA                                                                                                                                                                                </t>
  </si>
  <si>
    <t>II. Preteky B. Bystrica</t>
  </si>
  <si>
    <t>Divízia prívlač Celkovo SO+NE  Banská Bystrica  2016</t>
  </si>
  <si>
    <t>yyy</t>
  </si>
  <si>
    <t>xxx</t>
  </si>
  <si>
    <t>Dupkala Peter</t>
  </si>
  <si>
    <t>zzz</t>
  </si>
  <si>
    <t>B3</t>
  </si>
  <si>
    <t>B2</t>
  </si>
  <si>
    <t>B1</t>
  </si>
  <si>
    <t>A2</t>
  </si>
  <si>
    <t>A3</t>
  </si>
  <si>
    <t>A1</t>
  </si>
  <si>
    <t>Horváth Adam</t>
  </si>
  <si>
    <t>D2</t>
  </si>
  <si>
    <t>D1</t>
  </si>
  <si>
    <t>D3</t>
  </si>
  <si>
    <t>Mikač Miroslav</t>
  </si>
  <si>
    <t>C1</t>
  </si>
  <si>
    <t>C2</t>
  </si>
  <si>
    <t>C3</t>
  </si>
  <si>
    <t>Chmurovič Jaroslav</t>
  </si>
  <si>
    <t>Divízia NEDEĽA celkom  Banská Bystrica</t>
  </si>
  <si>
    <t xml:space="preserve"> Divízia SOBOTA Banská Bystrica</t>
  </si>
  <si>
    <t xml:space="preserve">LRU PRÍVLAČ - Divízia 2016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</si>
</sst>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2" fontId="29" fillId="7" borderId="25" xfId="0" applyNumberFormat="1" applyFont="1" applyFill="1" applyBorder="1" applyAlignment="1">
      <alignment horizontal="center" vertical="center" wrapText="1"/>
    </xf>
    <xf numFmtId="172" fontId="29" fillId="7" borderId="26" xfId="0" applyNumberFormat="1" applyFont="1" applyFill="1" applyBorder="1" applyAlignment="1">
      <alignment horizontal="center" vertical="center" wrapText="1"/>
    </xf>
    <xf numFmtId="0" fontId="28" fillId="10" borderId="27" xfId="0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9" fillId="26" borderId="43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/>
    </xf>
    <xf numFmtId="0" fontId="21" fillId="28" borderId="33" xfId="0" applyFont="1" applyFill="1" applyBorder="1" applyAlignment="1">
      <alignment horizontal="center" vertical="center"/>
    </xf>
    <xf numFmtId="0" fontId="21" fillId="28" borderId="36" xfId="0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19" fillId="28" borderId="43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8" fillId="10" borderId="54" xfId="0" applyFont="1" applyFill="1" applyBorder="1" applyAlignment="1">
      <alignment horizontal="center" vertical="center" wrapText="1"/>
    </xf>
    <xf numFmtId="172" fontId="29" fillId="7" borderId="56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5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8" fillId="0" borderId="56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0" fontId="19" fillId="25" borderId="5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8" fillId="0" borderId="60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28" borderId="51" xfId="0" applyFont="1" applyFill="1" applyBorder="1" applyAlignment="1">
      <alignment horizontal="center" vertical="center"/>
    </xf>
    <xf numFmtId="0" fontId="21" fillId="28" borderId="55" xfId="0" applyFont="1" applyFill="1" applyBorder="1" applyAlignment="1">
      <alignment horizontal="center" vertical="center"/>
    </xf>
    <xf numFmtId="0" fontId="19" fillId="28" borderId="59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6" borderId="51" xfId="0" applyFont="1" applyFill="1" applyBorder="1" applyAlignment="1">
      <alignment horizontal="center" vertical="center"/>
    </xf>
    <xf numFmtId="0" fontId="21" fillId="26" borderId="55" xfId="0" applyFont="1" applyFill="1" applyBorder="1" applyAlignment="1">
      <alignment horizontal="center" vertical="center"/>
    </xf>
    <xf numFmtId="0" fontId="19" fillId="26" borderId="59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72" fontId="29" fillId="0" borderId="38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2" fontId="29" fillId="0" borderId="2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2" fontId="29" fillId="0" borderId="26" xfId="0" applyNumberFormat="1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21" fillId="29" borderId="82" xfId="0" applyFont="1" applyFill="1" applyBorder="1" applyAlignment="1">
      <alignment horizontal="center" vertical="center" wrapText="1"/>
    </xf>
    <xf numFmtId="0" fontId="21" fillId="29" borderId="83" xfId="0" applyFont="1" applyFill="1" applyBorder="1" applyAlignment="1">
      <alignment horizontal="center" vertical="center" wrapText="1"/>
    </xf>
    <xf numFmtId="0" fontId="21" fillId="29" borderId="84" xfId="0" applyFont="1" applyFill="1" applyBorder="1" applyAlignment="1">
      <alignment horizontal="center" vertical="center" wrapText="1"/>
    </xf>
    <xf numFmtId="0" fontId="21" fillId="29" borderId="85" xfId="0" applyFont="1" applyFill="1" applyBorder="1" applyAlignment="1">
      <alignment horizontal="center" vertical="center" wrapText="1"/>
    </xf>
    <xf numFmtId="0" fontId="21" fillId="29" borderId="86" xfId="0" applyFont="1" applyFill="1" applyBorder="1" applyAlignment="1">
      <alignment horizontal="center" vertical="center" wrapText="1"/>
    </xf>
    <xf numFmtId="0" fontId="0" fillId="29" borderId="87" xfId="0" applyFont="1" applyFill="1" applyBorder="1" applyAlignment="1">
      <alignment horizontal="center" vertical="center" wrapText="1"/>
    </xf>
    <xf numFmtId="0" fontId="0" fillId="29" borderId="88" xfId="0" applyFont="1" applyFill="1" applyBorder="1" applyAlignment="1">
      <alignment horizontal="center" vertical="center" wrapText="1"/>
    </xf>
    <xf numFmtId="0" fontId="0" fillId="29" borderId="89" xfId="0" applyFont="1" applyFill="1" applyBorder="1" applyAlignment="1">
      <alignment horizontal="center" vertical="center" wrapText="1"/>
    </xf>
    <xf numFmtId="0" fontId="0" fillId="29" borderId="90" xfId="0" applyFont="1" applyFill="1" applyBorder="1" applyAlignment="1">
      <alignment horizontal="center" vertical="center" wrapText="1"/>
    </xf>
    <xf numFmtId="0" fontId="0" fillId="29" borderId="91" xfId="0" applyFont="1" applyFill="1" applyBorder="1" applyAlignment="1">
      <alignment horizontal="center" vertical="center" wrapText="1"/>
    </xf>
    <xf numFmtId="0" fontId="0" fillId="29" borderId="92" xfId="0" applyFont="1" applyFill="1" applyBorder="1" applyAlignment="1">
      <alignment horizontal="center" vertical="center" wrapText="1"/>
    </xf>
    <xf numFmtId="0" fontId="0" fillId="29" borderId="93" xfId="0" applyFont="1" applyFill="1" applyBorder="1" applyAlignment="1">
      <alignment horizontal="center" vertical="center" wrapText="1"/>
    </xf>
    <xf numFmtId="0" fontId="0" fillId="29" borderId="94" xfId="0" applyFont="1" applyFill="1" applyBorder="1" applyAlignment="1">
      <alignment horizontal="center" vertical="center" wrapText="1"/>
    </xf>
    <xf numFmtId="0" fontId="0" fillId="29" borderId="0" xfId="0" applyFont="1" applyFill="1" applyBorder="1" applyAlignment="1">
      <alignment horizontal="center" vertical="center" wrapText="1"/>
    </xf>
    <xf numFmtId="0" fontId="0" fillId="29" borderId="76" xfId="0" applyFont="1" applyFill="1" applyBorder="1" applyAlignment="1">
      <alignment horizontal="center" vertical="center" wrapText="1"/>
    </xf>
    <xf numFmtId="0" fontId="27" fillId="29" borderId="60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center" vertical="center" wrapText="1"/>
    </xf>
    <xf numFmtId="0" fontId="27" fillId="29" borderId="28" xfId="0" applyFont="1" applyFill="1" applyBorder="1" applyAlignment="1">
      <alignment horizontal="center" vertical="center" wrapText="1"/>
    </xf>
    <xf numFmtId="0" fontId="26" fillId="30" borderId="60" xfId="0" applyFont="1" applyFill="1" applyBorder="1" applyAlignment="1">
      <alignment horizontal="center" vertical="center" wrapText="1"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28" xfId="0" applyFont="1" applyFill="1" applyBorder="1" applyAlignment="1">
      <alignment horizontal="center" vertical="center" wrapText="1"/>
    </xf>
    <xf numFmtId="0" fontId="28" fillId="29" borderId="60" xfId="0" applyFont="1" applyFill="1" applyBorder="1" applyAlignment="1">
      <alignment horizontal="center" vertical="center" wrapText="1"/>
    </xf>
    <xf numFmtId="0" fontId="28" fillId="29" borderId="27" xfId="0" applyFont="1" applyFill="1" applyBorder="1" applyAlignment="1">
      <alignment horizontal="center" vertical="center" wrapText="1"/>
    </xf>
    <xf numFmtId="0" fontId="28" fillId="29" borderId="28" xfId="0" applyFont="1" applyFill="1" applyBorder="1" applyAlignment="1">
      <alignment horizontal="center" vertical="center" wrapText="1"/>
    </xf>
    <xf numFmtId="0" fontId="21" fillId="29" borderId="79" xfId="0" applyFont="1" applyFill="1" applyBorder="1" applyAlignment="1">
      <alignment horizontal="center" vertical="center" wrapText="1"/>
    </xf>
    <xf numFmtId="0" fontId="21" fillId="29" borderId="95" xfId="0" applyFont="1" applyFill="1" applyBorder="1" applyAlignment="1">
      <alignment horizontal="center" vertical="center" wrapText="1"/>
    </xf>
    <xf numFmtId="0" fontId="19" fillId="29" borderId="77" xfId="0" applyFont="1" applyFill="1" applyBorder="1" applyAlignment="1">
      <alignment horizontal="center" vertical="center" wrapText="1"/>
    </xf>
    <xf numFmtId="0" fontId="19" fillId="29" borderId="80" xfId="0" applyFont="1" applyFill="1" applyBorder="1" applyAlignment="1">
      <alignment horizontal="center" vertical="center" wrapText="1"/>
    </xf>
    <xf numFmtId="0" fontId="0" fillId="29" borderId="80" xfId="0" applyFill="1" applyBorder="1" applyAlignment="1">
      <alignment horizontal="center" vertical="center" wrapText="1"/>
    </xf>
    <xf numFmtId="0" fontId="19" fillId="29" borderId="79" xfId="0" applyFont="1" applyFill="1" applyBorder="1" applyAlignment="1">
      <alignment horizontal="center" vertical="center" wrapText="1"/>
    </xf>
    <xf numFmtId="0" fontId="0" fillId="29" borderId="81" xfId="0" applyFill="1" applyBorder="1" applyAlignment="1">
      <alignment horizontal="center" vertical="center" wrapText="1"/>
    </xf>
    <xf numFmtId="0" fontId="19" fillId="29" borderId="44" xfId="0" applyFont="1" applyFill="1" applyBorder="1" applyAlignment="1">
      <alignment horizontal="center" vertical="center" wrapText="1"/>
    </xf>
    <xf numFmtId="0" fontId="19" fillId="29" borderId="96" xfId="0" applyFont="1" applyFill="1" applyBorder="1" applyAlignment="1">
      <alignment horizontal="center" vertical="center" wrapText="1"/>
    </xf>
    <xf numFmtId="0" fontId="19" fillId="29" borderId="97" xfId="0" applyFont="1" applyFill="1" applyBorder="1" applyAlignment="1">
      <alignment horizontal="center" vertical="center" wrapText="1"/>
    </xf>
    <xf numFmtId="0" fontId="0" fillId="29" borderId="98" xfId="0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 wrapText="1"/>
    </xf>
    <xf numFmtId="0" fontId="30" fillId="29" borderId="13" xfId="0" applyFont="1" applyFill="1" applyBorder="1" applyAlignment="1">
      <alignment horizontal="center" vertical="center" wrapText="1"/>
    </xf>
    <xf numFmtId="0" fontId="30" fillId="29" borderId="99" xfId="0" applyFont="1" applyFill="1" applyBorder="1" applyAlignment="1">
      <alignment horizontal="center" vertical="center" wrapText="1"/>
    </xf>
    <xf numFmtId="0" fontId="30" fillId="29" borderId="100" xfId="0" applyFont="1" applyFill="1" applyBorder="1" applyAlignment="1">
      <alignment horizontal="center" vertical="center" wrapText="1"/>
    </xf>
    <xf numFmtId="0" fontId="0" fillId="29" borderId="101" xfId="0" applyFill="1" applyBorder="1" applyAlignment="1">
      <alignment horizontal="center" vertical="center" wrapText="1"/>
    </xf>
    <xf numFmtId="0" fontId="0" fillId="29" borderId="102" xfId="0" applyFill="1" applyBorder="1" applyAlignment="1">
      <alignment horizontal="center" vertical="center" wrapText="1"/>
    </xf>
    <xf numFmtId="0" fontId="0" fillId="29" borderId="103" xfId="0" applyFill="1" applyBorder="1" applyAlignment="1">
      <alignment horizontal="center" vertical="center" wrapText="1"/>
    </xf>
    <xf numFmtId="0" fontId="0" fillId="29" borderId="78" xfId="0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20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21" fillId="29" borderId="95" xfId="0" applyFont="1" applyFill="1" applyBorder="1" applyAlignment="1">
      <alignment horizontal="center" vertical="center" wrapText="1"/>
    </xf>
    <xf numFmtId="0" fontId="0" fillId="29" borderId="83" xfId="0" applyFont="1" applyFill="1" applyBorder="1" applyAlignment="1">
      <alignment horizontal="center" vertical="center" wrapText="1"/>
    </xf>
    <xf numFmtId="0" fontId="0" fillId="29" borderId="84" xfId="0" applyFont="1" applyFill="1" applyBorder="1" applyAlignment="1">
      <alignment horizontal="center" vertical="center" wrapText="1"/>
    </xf>
    <xf numFmtId="0" fontId="0" fillId="29" borderId="104" xfId="0" applyFont="1" applyFill="1" applyBorder="1" applyAlignment="1">
      <alignment horizontal="center" vertical="center" wrapText="1"/>
    </xf>
    <xf numFmtId="0" fontId="0" fillId="29" borderId="105" xfId="0" applyFont="1" applyFill="1" applyBorder="1" applyAlignment="1">
      <alignment horizontal="center" vertical="center" wrapText="1"/>
    </xf>
    <xf numFmtId="0" fontId="0" fillId="29" borderId="82" xfId="0" applyFont="1" applyFill="1" applyBorder="1" applyAlignment="1">
      <alignment horizontal="center" vertical="center" wrapText="1"/>
    </xf>
    <xf numFmtId="0" fontId="0" fillId="29" borderId="85" xfId="0" applyFont="1" applyFill="1" applyBorder="1" applyAlignment="1">
      <alignment horizontal="center" vertical="center" wrapText="1"/>
    </xf>
    <xf numFmtId="0" fontId="0" fillId="29" borderId="80" xfId="0" applyFont="1" applyFill="1" applyBorder="1" applyAlignment="1">
      <alignment horizontal="center" vertical="center" wrapText="1"/>
    </xf>
    <xf numFmtId="0" fontId="0" fillId="29" borderId="106" xfId="0" applyFont="1" applyFill="1" applyBorder="1" applyAlignment="1">
      <alignment horizontal="center" vertical="center" wrapText="1"/>
    </xf>
    <xf numFmtId="0" fontId="19" fillId="29" borderId="81" xfId="0" applyFont="1" applyFill="1" applyBorder="1" applyAlignment="1">
      <alignment horizontal="center" vertical="center" wrapText="1"/>
    </xf>
    <xf numFmtId="0" fontId="19" fillId="29" borderId="101" xfId="0" applyFont="1" applyFill="1" applyBorder="1" applyAlignment="1">
      <alignment horizontal="center" vertical="center" wrapText="1"/>
    </xf>
    <xf numFmtId="0" fontId="19" fillId="29" borderId="102" xfId="0" applyFont="1" applyFill="1" applyBorder="1" applyAlignment="1">
      <alignment horizontal="center" vertical="center" wrapText="1"/>
    </xf>
    <xf numFmtId="0" fontId="19" fillId="29" borderId="103" xfId="0" applyFont="1" applyFill="1" applyBorder="1" applyAlignment="1">
      <alignment horizontal="center" vertical="center" wrapText="1"/>
    </xf>
    <xf numFmtId="0" fontId="19" fillId="29" borderId="78" xfId="0" applyFont="1" applyFill="1" applyBorder="1" applyAlignment="1">
      <alignment horizontal="center" vertical="center" wrapText="1"/>
    </xf>
    <xf numFmtId="0" fontId="20" fillId="29" borderId="77" xfId="0" applyFont="1" applyFill="1" applyBorder="1" applyAlignment="1">
      <alignment horizontal="center" vertical="center"/>
    </xf>
    <xf numFmtId="0" fontId="0" fillId="29" borderId="78" xfId="0" applyFill="1" applyBorder="1" applyAlignment="1">
      <alignment horizontal="center" vertical="center"/>
    </xf>
    <xf numFmtId="0" fontId="18" fillId="29" borderId="79" xfId="0" applyFont="1" applyFill="1" applyBorder="1" applyAlignment="1">
      <alignment horizontal="center" vertical="center" wrapText="1"/>
    </xf>
    <xf numFmtId="0" fontId="0" fillId="29" borderId="80" xfId="0" applyFill="1" applyBorder="1" applyAlignment="1">
      <alignment horizontal="center" vertical="center"/>
    </xf>
    <xf numFmtId="0" fontId="0" fillId="29" borderId="81" xfId="0" applyFill="1" applyBorder="1" applyAlignment="1">
      <alignment horizontal="center" vertical="center"/>
    </xf>
    <xf numFmtId="0" fontId="20" fillId="29" borderId="44" xfId="0" applyFont="1" applyFill="1" applyBorder="1" applyAlignment="1">
      <alignment horizontal="center" vertical="center" wrapText="1"/>
    </xf>
    <xf numFmtId="0" fontId="19" fillId="29" borderId="61" xfId="0" applyFont="1" applyFill="1" applyBorder="1" applyAlignment="1">
      <alignment horizontal="center" vertical="center" wrapText="1"/>
    </xf>
    <xf numFmtId="0" fontId="19" fillId="29" borderId="31" xfId="0" applyFont="1" applyFill="1" applyBorder="1" applyAlignment="1">
      <alignment horizontal="center" vertical="center" wrapText="1"/>
    </xf>
    <xf numFmtId="0" fontId="19" fillId="29" borderId="32" xfId="0" applyFont="1" applyFill="1" applyBorder="1" applyAlignment="1">
      <alignment horizontal="center" vertical="center" wrapText="1"/>
    </xf>
    <xf numFmtId="0" fontId="21" fillId="30" borderId="36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21" fillId="30" borderId="21" xfId="0" applyFont="1" applyFill="1" applyBorder="1" applyAlignment="1">
      <alignment horizontal="center" vertical="center"/>
    </xf>
    <xf numFmtId="0" fontId="21" fillId="30" borderId="33" xfId="0" applyFont="1" applyFill="1" applyBorder="1" applyAlignment="1">
      <alignment horizontal="center" vertical="center"/>
    </xf>
    <xf numFmtId="0" fontId="21" fillId="30" borderId="29" xfId="0" applyFont="1" applyFill="1" applyBorder="1" applyAlignment="1">
      <alignment horizontal="center" vertical="center"/>
    </xf>
    <xf numFmtId="0" fontId="21" fillId="30" borderId="30" xfId="0" applyFont="1" applyFill="1" applyBorder="1" applyAlignment="1">
      <alignment horizontal="center" vertical="center"/>
    </xf>
    <xf numFmtId="0" fontId="26" fillId="30" borderId="61" xfId="0" applyFont="1" applyFill="1" applyBorder="1" applyAlignment="1">
      <alignment horizontal="center" vertical="center" wrapText="1"/>
    </xf>
    <xf numFmtId="0" fontId="26" fillId="30" borderId="31" xfId="0" applyFont="1" applyFill="1" applyBorder="1" applyAlignment="1">
      <alignment horizontal="center" vertical="center" wrapText="1"/>
    </xf>
    <xf numFmtId="0" fontId="26" fillId="30" borderId="32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Microsoft\Windows\Temporary%20Internet%20Files\Content.IE5\P6RPVE4O\pr&#237;vla&#269;%20div&#237;zia%20Pre&#353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29</v>
          </cell>
          <cell r="N5">
            <v>206.8</v>
          </cell>
          <cell r="O5">
            <v>119</v>
          </cell>
        </row>
        <row r="6">
          <cell r="M6">
            <v>23</v>
          </cell>
          <cell r="N6">
            <v>249.5</v>
          </cell>
          <cell r="O6">
            <v>156</v>
          </cell>
        </row>
        <row r="7">
          <cell r="M7">
            <v>27</v>
          </cell>
          <cell r="N7">
            <v>232.5</v>
          </cell>
          <cell r="O7">
            <v>134</v>
          </cell>
        </row>
        <row r="8">
          <cell r="M8">
            <v>20</v>
          </cell>
          <cell r="N8">
            <v>283.2</v>
          </cell>
          <cell r="O8">
            <v>166</v>
          </cell>
        </row>
        <row r="9">
          <cell r="M9">
            <v>35</v>
          </cell>
          <cell r="N9">
            <v>180.8</v>
          </cell>
          <cell r="O9">
            <v>104</v>
          </cell>
        </row>
        <row r="10">
          <cell r="M10">
            <v>36</v>
          </cell>
          <cell r="N10">
            <v>146.8</v>
          </cell>
          <cell r="O10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51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32" t="s">
        <v>79</v>
      </c>
      <c r="E4" s="133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7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3</v>
      </c>
      <c r="C5" s="143">
        <v>2</v>
      </c>
      <c r="D5" s="144" t="s">
        <v>63</v>
      </c>
      <c r="E5" s="66" t="s">
        <v>54</v>
      </c>
      <c r="F5" s="145" t="s">
        <v>82</v>
      </c>
      <c r="G5" s="146">
        <v>5.5</v>
      </c>
      <c r="H5" s="105">
        <v>3</v>
      </c>
      <c r="I5" s="147">
        <f aca="true" t="shared" si="2" ref="I5:I15">COUNTIF(G$4:G$15,"&lt;"&amp;G5)*ROWS(G$4:G$15)+COUNTIF(H$4:H$15,"&lt;"&amp;H5)</f>
        <v>143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8">
        <v>3.5</v>
      </c>
      <c r="L5" s="105">
        <v>2</v>
      </c>
      <c r="M5" s="147">
        <f aca="true" t="shared" si="4" ref="M5:M15">COUNTIF(K$4:K$15,"&lt;"&amp;K5)*ROWS(K$4:K$15)+COUNTIF(L$4:L$15,"&lt;"&amp;L5)</f>
        <v>143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209">
        <f aca="true" t="shared" si="6" ref="O5:O15">SUM(J5,N5)</f>
        <v>2</v>
      </c>
      <c r="P5" s="149">
        <f t="shared" si="0"/>
        <v>9</v>
      </c>
      <c r="Q5" s="150">
        <f t="shared" si="1"/>
        <v>5</v>
      </c>
      <c r="R5" s="151">
        <f aca="true" t="shared" si="7" ref="R5:R15">(COUNTIF(O$4:O$15,"&gt;"&amp;O5)*ROWS(O$4:O$14)+COUNTIF(P$4:P$15,"&lt;"&amp;P5))*ROWS(O$4:O$15)+COUNTIF(Q$4:Q$15,"&lt;"&amp;Q5)</f>
        <v>1595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152">
        <v>15</v>
      </c>
    </row>
    <row r="6" spans="2:20" ht="18.75">
      <c r="B6" s="142"/>
      <c r="C6" s="143"/>
      <c r="D6" s="144" t="s">
        <v>78</v>
      </c>
      <c r="E6" s="66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8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1</v>
      </c>
      <c r="C7" s="143">
        <v>3</v>
      </c>
      <c r="D7" s="144" t="s">
        <v>59</v>
      </c>
      <c r="E7" s="66" t="s">
        <v>55</v>
      </c>
      <c r="F7" s="145" t="s">
        <v>83</v>
      </c>
      <c r="G7" s="146">
        <v>1</v>
      </c>
      <c r="H7" s="105">
        <v>1</v>
      </c>
      <c r="I7" s="147">
        <f t="shared" si="2"/>
        <v>117</v>
      </c>
      <c r="J7" s="212">
        <f t="shared" si="3"/>
        <v>3</v>
      </c>
      <c r="K7" s="148">
        <v>0</v>
      </c>
      <c r="L7" s="105">
        <v>0</v>
      </c>
      <c r="M7" s="147">
        <f t="shared" si="4"/>
        <v>114</v>
      </c>
      <c r="N7" s="212">
        <f t="shared" si="5"/>
        <v>3</v>
      </c>
      <c r="O7" s="209">
        <f t="shared" si="6"/>
        <v>6</v>
      </c>
      <c r="P7" s="149">
        <f t="shared" si="0"/>
        <v>1</v>
      </c>
      <c r="Q7" s="150">
        <f t="shared" si="1"/>
        <v>1</v>
      </c>
      <c r="R7" s="151">
        <f t="shared" si="7"/>
        <v>1305</v>
      </c>
      <c r="S7" s="215">
        <f t="shared" si="8"/>
        <v>3</v>
      </c>
      <c r="T7" s="152">
        <v>5</v>
      </c>
    </row>
    <row r="8" spans="2:20" ht="18.75">
      <c r="B8" s="142">
        <v>2</v>
      </c>
      <c r="C8" s="143">
        <v>1</v>
      </c>
      <c r="D8" s="144" t="s">
        <v>80</v>
      </c>
      <c r="E8" s="66" t="s">
        <v>56</v>
      </c>
      <c r="F8" s="145" t="s">
        <v>84</v>
      </c>
      <c r="G8" s="146">
        <v>2</v>
      </c>
      <c r="H8" s="105">
        <v>2</v>
      </c>
      <c r="I8" s="147">
        <f t="shared" si="2"/>
        <v>130</v>
      </c>
      <c r="J8" s="212">
        <f t="shared" si="3"/>
        <v>2</v>
      </c>
      <c r="K8" s="148">
        <v>2.5</v>
      </c>
      <c r="L8" s="105">
        <v>1</v>
      </c>
      <c r="M8" s="147">
        <f t="shared" si="4"/>
        <v>130</v>
      </c>
      <c r="N8" s="212">
        <f t="shared" si="5"/>
        <v>2</v>
      </c>
      <c r="O8" s="209">
        <f t="shared" si="6"/>
        <v>4</v>
      </c>
      <c r="P8" s="149">
        <f t="shared" si="0"/>
        <v>4.5</v>
      </c>
      <c r="Q8" s="150">
        <f t="shared" si="1"/>
        <v>3</v>
      </c>
      <c r="R8" s="151">
        <f t="shared" si="7"/>
        <v>1450</v>
      </c>
      <c r="S8" s="215">
        <f t="shared" si="8"/>
        <v>2</v>
      </c>
      <c r="T8" s="152">
        <v>10</v>
      </c>
    </row>
    <row r="9" spans="2:20" ht="19.5" thickBot="1">
      <c r="B9" s="153"/>
      <c r="C9" s="154"/>
      <c r="D9" s="84" t="s">
        <v>81</v>
      </c>
      <c r="E9" s="155" t="s">
        <v>57</v>
      </c>
      <c r="F9" s="96"/>
      <c r="G9" s="156">
        <v>-1</v>
      </c>
      <c r="H9" s="109">
        <v>0</v>
      </c>
      <c r="I9" s="157">
        <f t="shared" si="2"/>
        <v>6</v>
      </c>
      <c r="J9" s="213">
        <v>7</v>
      </c>
      <c r="K9" s="158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3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9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6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32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6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32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6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32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6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32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62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33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56"/>
      <c r="C16" s="56"/>
      <c r="D16" s="56"/>
      <c r="E16" s="56"/>
      <c r="F16" s="56"/>
      <c r="G16" s="56"/>
      <c r="H16" s="56"/>
      <c r="I16" s="56"/>
      <c r="J16" s="56">
        <f>SUM(J4:J15)</f>
        <v>84</v>
      </c>
      <c r="K16" s="56"/>
      <c r="L16" s="56"/>
      <c r="M16" s="56"/>
      <c r="N16" s="56">
        <f>SUM(N4:N15)</f>
        <v>84</v>
      </c>
      <c r="O16" s="56">
        <f>SUM(O4:O15)</f>
        <v>168</v>
      </c>
      <c r="P16" s="56"/>
      <c r="Q16" s="56"/>
      <c r="R16" s="56"/>
      <c r="S16" s="56"/>
      <c r="T16" s="56">
        <f>SUM(T4:T15)</f>
        <v>30</v>
      </c>
    </row>
    <row r="17" ht="12.75">
      <c r="Q17">
        <v>4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Q17" sqref="Q17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4"/>
    </row>
    <row r="2" spans="1:19" ht="54" customHeight="1" thickBot="1">
      <c r="A2" s="4"/>
      <c r="B2" s="190" t="s">
        <v>97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1:26" ht="16.5" customHeight="1" thickBot="1">
      <c r="A3" s="4"/>
      <c r="B3" s="188" t="s">
        <v>9</v>
      </c>
      <c r="C3" s="219" t="s">
        <v>2</v>
      </c>
      <c r="D3" s="222" t="s">
        <v>10</v>
      </c>
      <c r="E3" s="220"/>
      <c r="F3" s="248"/>
      <c r="G3" s="222" t="s">
        <v>11</v>
      </c>
      <c r="H3" s="220"/>
      <c r="I3" s="248"/>
      <c r="J3" s="222" t="s">
        <v>12</v>
      </c>
      <c r="K3" s="220"/>
      <c r="L3" s="248"/>
      <c r="M3" s="222" t="s">
        <v>13</v>
      </c>
      <c r="N3" s="220"/>
      <c r="O3" s="248"/>
      <c r="P3" s="224" t="s">
        <v>50</v>
      </c>
      <c r="Q3" s="225" t="s">
        <v>46</v>
      </c>
      <c r="R3" s="226" t="s">
        <v>14</v>
      </c>
      <c r="S3" s="219" t="s">
        <v>49</v>
      </c>
      <c r="T3" s="3" t="s">
        <v>16</v>
      </c>
      <c r="U3" s="4"/>
      <c r="V3" s="3" t="s">
        <v>17</v>
      </c>
      <c r="W3" s="3" t="s">
        <v>18</v>
      </c>
      <c r="X3" s="4"/>
      <c r="Y3" s="4"/>
      <c r="Z3" s="4"/>
    </row>
    <row r="4" spans="1:26" ht="23.25" thickBot="1">
      <c r="A4" s="4"/>
      <c r="B4" s="189"/>
      <c r="C4" s="227"/>
      <c r="D4" s="228" t="s">
        <v>15</v>
      </c>
      <c r="E4" s="229" t="s">
        <v>31</v>
      </c>
      <c r="F4" s="229" t="s">
        <v>32</v>
      </c>
      <c r="G4" s="230" t="s">
        <v>15</v>
      </c>
      <c r="H4" s="229" t="s">
        <v>31</v>
      </c>
      <c r="I4" s="231" t="s">
        <v>32</v>
      </c>
      <c r="J4" s="228" t="s">
        <v>15</v>
      </c>
      <c r="K4" s="229" t="s">
        <v>31</v>
      </c>
      <c r="L4" s="229" t="s">
        <v>32</v>
      </c>
      <c r="M4" s="230" t="s">
        <v>15</v>
      </c>
      <c r="N4" s="229" t="s">
        <v>31</v>
      </c>
      <c r="O4" s="229" t="s">
        <v>32</v>
      </c>
      <c r="P4" s="249"/>
      <c r="Q4" s="250"/>
      <c r="R4" s="251"/>
      <c r="S4" s="252"/>
      <c r="T4" s="3"/>
      <c r="U4" s="4"/>
      <c r="V4" s="3"/>
      <c r="W4" s="3"/>
      <c r="X4" s="4"/>
      <c r="Y4" s="4"/>
      <c r="Z4" s="4"/>
    </row>
    <row r="5" spans="1:26" ht="18.75" thickBot="1">
      <c r="A5" s="4"/>
      <c r="B5" s="125" t="s">
        <v>19</v>
      </c>
      <c r="C5" s="126" t="s">
        <v>52</v>
      </c>
      <c r="D5" s="262">
        <f>LOOKUP(Nedela_I_kolo_sekt_A!S4,Nedela_I_kolo_sekt_A!S4)</f>
        <v>7</v>
      </c>
      <c r="E5" s="41">
        <f>LOOKUP(Nedela_I_kolo_sekt_A!Q4,Nedela_I_kolo_sekt_A!Q4)</f>
        <v>0</v>
      </c>
      <c r="F5" s="44">
        <f>LOOKUP(Nedela_I_kolo_sekt_A!P4,Nedela_I_kolo_sekt_A!P4)</f>
        <v>-2</v>
      </c>
      <c r="G5" s="262">
        <f>Nedela_I_kolo_sekt_B!S4</f>
        <v>7</v>
      </c>
      <c r="H5" s="41">
        <f>Nedela_I_kolo_sekt_B!Q4</f>
        <v>0</v>
      </c>
      <c r="I5" s="44">
        <f>Nedela_I_kolo_sekt_B!P4</f>
        <v>-2</v>
      </c>
      <c r="J5" s="262">
        <f>Nedela_I_kolo_sekt_C!S4</f>
        <v>7</v>
      </c>
      <c r="K5" s="41">
        <f>Nedela_I_kolo_sekt_C!Q4</f>
        <v>0</v>
      </c>
      <c r="L5" s="44">
        <f>Nedela_I_kolo_sekt_C!P4</f>
        <v>-2</v>
      </c>
      <c r="M5" s="262">
        <f>Nedela_I_kolo_sekt_D!S4</f>
        <v>7</v>
      </c>
      <c r="N5" s="41">
        <f>Nedela_I_kolo_sekt_D!Q4</f>
        <v>0</v>
      </c>
      <c r="O5" s="44">
        <f>Nedela_I_kolo_sekt_D!P4</f>
        <v>-2</v>
      </c>
      <c r="P5" s="236">
        <f>SUM(D5,G5,J5,M5)</f>
        <v>28</v>
      </c>
      <c r="Q5" s="108">
        <f>SUM(E5,H5,K5,N5)</f>
        <v>0</v>
      </c>
      <c r="R5" s="110">
        <f>SUM(F5,I5,L5,O5)</f>
        <v>-8</v>
      </c>
      <c r="S5" s="113"/>
      <c r="T5">
        <v>44</v>
      </c>
      <c r="U5" s="4"/>
      <c r="V5" s="4">
        <v>18</v>
      </c>
      <c r="W5" s="4">
        <v>27</v>
      </c>
      <c r="X5" s="4"/>
      <c r="Y5" s="4"/>
      <c r="Z5" s="4"/>
    </row>
    <row r="6" spans="1:26" ht="18">
      <c r="A6" s="4"/>
      <c r="B6" s="127" t="s">
        <v>20</v>
      </c>
      <c r="C6" s="128" t="s">
        <v>54</v>
      </c>
      <c r="D6" s="263">
        <f>LOOKUP(Nedela_I_kolo_sekt_A!S5,Nedela_I_kolo_sekt_A!S5)</f>
        <v>3</v>
      </c>
      <c r="E6" s="47">
        <f>LOOKUP(Nedela_I_kolo_sekt_A!Q5,Nedela_I_kolo_sekt_A!Q5)</f>
        <v>0</v>
      </c>
      <c r="F6" s="49">
        <f>LOOKUP(Nedela_I_kolo_sekt_A!P5,Nedela_I_kolo_sekt_A!P5)</f>
        <v>0</v>
      </c>
      <c r="G6" s="263">
        <f>Nedela_I_kolo_sekt_B!S5</f>
        <v>2</v>
      </c>
      <c r="H6" s="47">
        <f>Nedela_I_kolo_sekt_B!Q5</f>
        <v>8</v>
      </c>
      <c r="I6" s="49">
        <f>Nedela_I_kolo_sekt_B!P5</f>
        <v>16</v>
      </c>
      <c r="J6" s="263">
        <f>Nedela_I_kolo_sekt_C!S5</f>
        <v>1</v>
      </c>
      <c r="K6" s="47">
        <f>Nedela_I_kolo_sekt_C!Q5</f>
        <v>4</v>
      </c>
      <c r="L6" s="49">
        <f>Nedela_I_kolo_sekt_C!P5</f>
        <v>5.5</v>
      </c>
      <c r="M6" s="263">
        <f>Nedela_I_kolo_sekt_D!S5</f>
        <v>1</v>
      </c>
      <c r="N6" s="47">
        <f>Nedela_I_kolo_sekt_D!Q5</f>
        <v>7</v>
      </c>
      <c r="O6" s="49">
        <f>Nedela_I_kolo_sekt_D!P5</f>
        <v>11</v>
      </c>
      <c r="P6" s="237">
        <f aca="true" t="shared" si="0" ref="P6:P16">SUM(D6,G6,J6,M6)</f>
        <v>7</v>
      </c>
      <c r="Q6" s="105">
        <f aca="true" t="shared" si="1" ref="Q6:R16">SUM(E6,H6,K6,N6)</f>
        <v>19</v>
      </c>
      <c r="R6" s="111">
        <f t="shared" si="1"/>
        <v>32.5</v>
      </c>
      <c r="S6" s="114">
        <v>1</v>
      </c>
      <c r="T6" s="5">
        <v>30</v>
      </c>
      <c r="U6" s="4"/>
      <c r="V6" s="4">
        <v>23</v>
      </c>
      <c r="W6" s="4">
        <v>11</v>
      </c>
      <c r="X6" s="4"/>
      <c r="Y6" s="4"/>
      <c r="Z6" s="4"/>
    </row>
    <row r="7" spans="1:26" ht="18">
      <c r="A7" s="4"/>
      <c r="B7" s="127" t="s">
        <v>21</v>
      </c>
      <c r="C7" s="128" t="s">
        <v>53</v>
      </c>
      <c r="D7" s="263">
        <f>LOOKUP(Nedela_I_kolo_sekt_A!S6,Nedela_I_kolo_sekt_A!S6)</f>
        <v>7</v>
      </c>
      <c r="E7" s="47">
        <f>LOOKUP(Nedela_I_kolo_sekt_A!Q6,Nedela_I_kolo_sekt_A!Q6)</f>
        <v>0</v>
      </c>
      <c r="F7" s="49">
        <f>LOOKUP(Nedela_I_kolo_sekt_A!P6,Nedela_I_kolo_sekt_A!P6)</f>
        <v>-2</v>
      </c>
      <c r="G7" s="263">
        <f>Nedela_I_kolo_sekt_B!S6</f>
        <v>7</v>
      </c>
      <c r="H7" s="47">
        <f>Nedela_I_kolo_sekt_B!Q6</f>
        <v>0</v>
      </c>
      <c r="I7" s="49">
        <f>Nedela_I_kolo_sekt_B!P6</f>
        <v>-2</v>
      </c>
      <c r="J7" s="263">
        <f>Nedela_I_kolo_sekt_C!S6</f>
        <v>7</v>
      </c>
      <c r="K7" s="47">
        <f>Nedela_I_kolo_sekt_C!Q6</f>
        <v>0</v>
      </c>
      <c r="L7" s="49">
        <f>Nedela_I_kolo_sekt_C!P6</f>
        <v>-2</v>
      </c>
      <c r="M7" s="263">
        <f>Nedela_I_kolo_sekt_D!S6</f>
        <v>7</v>
      </c>
      <c r="N7" s="47">
        <f>Nedela_I_kolo_sekt_D!Q6</f>
        <v>0</v>
      </c>
      <c r="O7" s="49">
        <f>Nedela_I_kolo_sekt_D!P6</f>
        <v>-2</v>
      </c>
      <c r="P7" s="237">
        <f t="shared" si="0"/>
        <v>28</v>
      </c>
      <c r="Q7" s="105">
        <f t="shared" si="1"/>
        <v>0</v>
      </c>
      <c r="R7" s="111">
        <f t="shared" si="1"/>
        <v>-8</v>
      </c>
      <c r="S7" s="114"/>
      <c r="T7" s="4">
        <v>23</v>
      </c>
      <c r="U7" s="4"/>
      <c r="V7" s="4">
        <v>23</v>
      </c>
      <c r="W7" s="4">
        <v>5</v>
      </c>
      <c r="X7" s="4"/>
      <c r="Y7" s="4"/>
      <c r="Z7" s="4"/>
    </row>
    <row r="8" spans="1:26" ht="18">
      <c r="A8" s="4"/>
      <c r="B8" s="127" t="s">
        <v>22</v>
      </c>
      <c r="C8" s="128" t="s">
        <v>55</v>
      </c>
      <c r="D8" s="263">
        <f>LOOKUP(Nedela_I_kolo_sekt_A!S7,Nedela_I_kolo_sekt_A!S7)</f>
        <v>1</v>
      </c>
      <c r="E8" s="47">
        <f>LOOKUP(Nedela_I_kolo_sekt_A!Q7,Nedela_I_kolo_sekt_A!Q7)</f>
        <v>3</v>
      </c>
      <c r="F8" s="49">
        <f>LOOKUP(Nedela_I_kolo_sekt_A!P7,Nedela_I_kolo_sekt_A!P7)</f>
        <v>4.1</v>
      </c>
      <c r="G8" s="263">
        <f>Nedela_I_kolo_sekt_B!S7</f>
        <v>1</v>
      </c>
      <c r="H8" s="47">
        <f>Nedela_I_kolo_sekt_B!Q7</f>
        <v>9</v>
      </c>
      <c r="I8" s="49">
        <f>Nedela_I_kolo_sekt_B!P7</f>
        <v>13</v>
      </c>
      <c r="J8" s="263">
        <f>Nedela_I_kolo_sekt_C!S7</f>
        <v>2</v>
      </c>
      <c r="K8" s="47">
        <f>Nedela_I_kolo_sekt_C!Q7</f>
        <v>3</v>
      </c>
      <c r="L8" s="49">
        <f>Nedela_I_kolo_sekt_C!P7</f>
        <v>4.1</v>
      </c>
      <c r="M8" s="263">
        <f>Nedela_I_kolo_sekt_D!S7</f>
        <v>3</v>
      </c>
      <c r="N8" s="47">
        <f>Nedela_I_kolo_sekt_D!Q7</f>
        <v>0</v>
      </c>
      <c r="O8" s="49">
        <f>Nedela_I_kolo_sekt_D!P7</f>
        <v>0</v>
      </c>
      <c r="P8" s="237">
        <f t="shared" si="0"/>
        <v>7</v>
      </c>
      <c r="Q8" s="105">
        <f t="shared" si="1"/>
        <v>15</v>
      </c>
      <c r="R8" s="111">
        <f t="shared" si="1"/>
        <v>21.200000000000003</v>
      </c>
      <c r="S8" s="114">
        <v>2</v>
      </c>
      <c r="T8" s="4">
        <v>26</v>
      </c>
      <c r="U8" s="4"/>
      <c r="V8" s="4">
        <v>23</v>
      </c>
      <c r="W8" s="4">
        <v>27</v>
      </c>
      <c r="X8" s="4"/>
      <c r="Y8" s="4"/>
      <c r="Z8" s="4"/>
    </row>
    <row r="9" spans="1:26" ht="18">
      <c r="A9" s="4"/>
      <c r="B9" s="127" t="s">
        <v>23</v>
      </c>
      <c r="C9" s="128" t="s">
        <v>56</v>
      </c>
      <c r="D9" s="263">
        <f>LOOKUP(Nedela_I_kolo_sekt_A!S8,Nedela_I_kolo_sekt_A!S8)</f>
        <v>2</v>
      </c>
      <c r="E9" s="47">
        <f>LOOKUP(Nedela_I_kolo_sekt_A!Q8,Nedela_I_kolo_sekt_A!Q8)</f>
        <v>1</v>
      </c>
      <c r="F9" s="49">
        <f>LOOKUP(Nedela_I_kolo_sekt_A!P8,Nedela_I_kolo_sekt_A!P8)</f>
        <v>1</v>
      </c>
      <c r="G9" s="263">
        <f>Nedela_I_kolo_sekt_B!S8</f>
        <v>3</v>
      </c>
      <c r="H9" s="47">
        <f>Nedela_I_kolo_sekt_B!Q8</f>
        <v>5</v>
      </c>
      <c r="I9" s="49">
        <f>Nedela_I_kolo_sekt_B!P8</f>
        <v>5</v>
      </c>
      <c r="J9" s="263">
        <f>Nedela_I_kolo_sekt_C!S8</f>
        <v>3</v>
      </c>
      <c r="K9" s="47">
        <f>Nedela_I_kolo_sekt_C!Q8</f>
        <v>0</v>
      </c>
      <c r="L9" s="49">
        <f>Nedela_I_kolo_sekt_C!P8</f>
        <v>0</v>
      </c>
      <c r="M9" s="263">
        <f>Nedela_I_kolo_sekt_D!S8</f>
        <v>2</v>
      </c>
      <c r="N9" s="47">
        <f>Nedela_I_kolo_sekt_D!Q8</f>
        <v>8</v>
      </c>
      <c r="O9" s="49">
        <f>Nedela_I_kolo_sekt_D!P8</f>
        <v>9</v>
      </c>
      <c r="P9" s="237">
        <f t="shared" si="0"/>
        <v>10</v>
      </c>
      <c r="Q9" s="105">
        <f t="shared" si="1"/>
        <v>14</v>
      </c>
      <c r="R9" s="111">
        <f t="shared" si="1"/>
        <v>15</v>
      </c>
      <c r="S9" s="114">
        <v>3</v>
      </c>
      <c r="T9" s="4">
        <v>24</v>
      </c>
      <c r="U9" s="4"/>
      <c r="V9" s="4">
        <v>12</v>
      </c>
      <c r="W9" s="4">
        <v>14</v>
      </c>
      <c r="X9" s="4"/>
      <c r="Y9" s="4"/>
      <c r="Z9" s="4"/>
    </row>
    <row r="10" spans="1:26" ht="18.75" thickBot="1">
      <c r="A10" s="4"/>
      <c r="B10" s="127" t="s">
        <v>24</v>
      </c>
      <c r="C10" s="129" t="s">
        <v>57</v>
      </c>
      <c r="D10" s="264">
        <f>LOOKUP(Nedela_I_kolo_sekt_A!S9,Nedela_I_kolo_sekt_A!S9)</f>
        <v>7</v>
      </c>
      <c r="E10" s="52">
        <f>LOOKUP(Nedela_I_kolo_sekt_A!Q9,Nedela_I_kolo_sekt_A!Q9)</f>
        <v>0</v>
      </c>
      <c r="F10" s="54">
        <f>LOOKUP(Nedela_I_kolo_sekt_A!P9,Nedela_I_kolo_sekt_A!P9)</f>
        <v>-2</v>
      </c>
      <c r="G10" s="264">
        <f>Nedela_I_kolo_sekt_B!S9</f>
        <v>7</v>
      </c>
      <c r="H10" s="52">
        <f>Nedela_I_kolo_sekt_B!Q9</f>
        <v>0</v>
      </c>
      <c r="I10" s="54">
        <f>Nedela_I_kolo_sekt_B!P9</f>
        <v>-2</v>
      </c>
      <c r="J10" s="264">
        <f>Nedela_I_kolo_sekt_C!S9</f>
        <v>7</v>
      </c>
      <c r="K10" s="52">
        <f>Nedela_I_kolo_sekt_C!Q9</f>
        <v>0</v>
      </c>
      <c r="L10" s="54">
        <f>Nedela_I_kolo_sekt_C!P9</f>
        <v>-2</v>
      </c>
      <c r="M10" s="264">
        <f>Nedela_I_kolo_sekt_D!S9</f>
        <v>7</v>
      </c>
      <c r="N10" s="52">
        <f>Nedela_I_kolo_sekt_D!Q9</f>
        <v>0</v>
      </c>
      <c r="O10" s="54">
        <f>Nedela_I_kolo_sekt_D!P9</f>
        <v>-2</v>
      </c>
      <c r="P10" s="238">
        <f t="shared" si="0"/>
        <v>28</v>
      </c>
      <c r="Q10" s="109">
        <f t="shared" si="1"/>
        <v>0</v>
      </c>
      <c r="R10" s="112">
        <f t="shared" si="1"/>
        <v>-8</v>
      </c>
      <c r="S10" s="115"/>
      <c r="T10" s="4">
        <v>27</v>
      </c>
      <c r="U10" s="4"/>
      <c r="V10" s="4">
        <v>47</v>
      </c>
      <c r="W10" s="4">
        <v>5</v>
      </c>
      <c r="X10" s="4"/>
      <c r="Y10" s="4"/>
      <c r="Z10" s="4"/>
    </row>
    <row r="11" spans="1:26" ht="18" hidden="1">
      <c r="A11" s="4"/>
      <c r="B11" s="38" t="s">
        <v>25</v>
      </c>
      <c r="C11" s="80"/>
      <c r="D11" s="117">
        <f>LOOKUP(Nedela_I_kolo_sekt_A!S10,Nedela_I_kolo_sekt_A!S10)</f>
        <v>9.5</v>
      </c>
      <c r="E11" s="99">
        <f>LOOKUP(Nedela_I_kolo_sekt_A!Q10,Nedela_I_kolo_sekt_A!Q10)</f>
        <v>-2</v>
      </c>
      <c r="F11" s="100">
        <f>LOOKUP(Nedela_I_kolo_sekt_A!P10,Nedela_I_kolo_sekt_A!P10)</f>
        <v>-2</v>
      </c>
      <c r="G11" s="118">
        <f>Nedela_I_kolo_sekt_B!S10</f>
        <v>9.5</v>
      </c>
      <c r="H11" s="99">
        <f>Nedela_I_kolo_sekt_B!Q10</f>
        <v>-2</v>
      </c>
      <c r="I11" s="100">
        <f>Nedela_I_kolo_sekt_B!P10</f>
        <v>-2</v>
      </c>
      <c r="J11" s="118">
        <f>Nedela_I_kolo_sekt_C!S10</f>
        <v>9.5</v>
      </c>
      <c r="K11" s="99">
        <f>Nedela_I_kolo_sekt_C!Q10</f>
        <v>-2</v>
      </c>
      <c r="L11" s="106">
        <f>Nedela_I_kolo_sekt_C!P10</f>
        <v>-2</v>
      </c>
      <c r="M11" s="117">
        <f>Nedela_I_kolo_sekt_D!S10</f>
        <v>9.5</v>
      </c>
      <c r="N11" s="99">
        <f>Nedela_I_kolo_sekt_D!Q10</f>
        <v>-2</v>
      </c>
      <c r="O11" s="100">
        <f>Nedela_I_kolo_sekt_D!P10</f>
        <v>-2</v>
      </c>
      <c r="P11" s="119">
        <f t="shared" si="0"/>
        <v>38</v>
      </c>
      <c r="Q11" s="120">
        <f t="shared" si="1"/>
        <v>-8</v>
      </c>
      <c r="R11" s="121">
        <f t="shared" si="1"/>
        <v>-8</v>
      </c>
      <c r="S11" s="104">
        <v>1</v>
      </c>
      <c r="T11" s="4">
        <v>7</v>
      </c>
      <c r="U11" s="4"/>
      <c r="V11" s="4">
        <v>18</v>
      </c>
      <c r="W11" s="4">
        <v>6</v>
      </c>
      <c r="X11" s="4"/>
      <c r="Y11" s="4"/>
      <c r="Z11" s="4"/>
    </row>
    <row r="12" spans="1:26" ht="18.75" hidden="1" thickBot="1">
      <c r="A12" s="4"/>
      <c r="B12" s="38" t="s">
        <v>26</v>
      </c>
      <c r="C12" s="59"/>
      <c r="D12" s="75">
        <f>LOOKUP(Nedela_I_kolo_sekt_A!S11,Nedela_I_kolo_sekt_A!S11)</f>
        <v>9.5</v>
      </c>
      <c r="E12" s="47">
        <f>LOOKUP(Nedela_I_kolo_sekt_A!Q11,Nedela_I_kolo_sekt_A!Q11)</f>
        <v>-2</v>
      </c>
      <c r="F12" s="49">
        <f>LOOKUP(Nedela_I_kolo_sekt_A!P11,Nedela_I_kolo_sekt_A!P11)</f>
        <v>-2</v>
      </c>
      <c r="G12" s="73">
        <f>Nedela_I_kolo_sekt_B!S11</f>
        <v>9.5</v>
      </c>
      <c r="H12" s="41">
        <f>Nedela_I_kolo_sekt_B!Q11</f>
        <v>-2</v>
      </c>
      <c r="I12" s="44">
        <f>Nedela_I_kolo_sekt_B!P11</f>
        <v>-2</v>
      </c>
      <c r="J12" s="73">
        <f>Nedela_I_kolo_sekt_C!S11</f>
        <v>9.5</v>
      </c>
      <c r="K12" s="41">
        <f>Nedela_I_kolo_sekt_C!Q11</f>
        <v>-2</v>
      </c>
      <c r="L12" s="42">
        <f>Nedela_I_kolo_sekt_C!P11</f>
        <v>-2</v>
      </c>
      <c r="M12" s="74">
        <f>Nedela_I_kolo_sekt_D!S11</f>
        <v>9.5</v>
      </c>
      <c r="N12" s="41">
        <f>Nedela_I_kolo_sekt_D!Q11</f>
        <v>-2</v>
      </c>
      <c r="O12" s="44">
        <f>Nedela_I_kolo_sekt_D!P11</f>
        <v>-2</v>
      </c>
      <c r="P12" s="76">
        <f t="shared" si="0"/>
        <v>38</v>
      </c>
      <c r="Q12" s="34">
        <f t="shared" si="1"/>
        <v>-8</v>
      </c>
      <c r="R12" s="36">
        <f t="shared" si="1"/>
        <v>-8</v>
      </c>
      <c r="S12" s="50">
        <v>1</v>
      </c>
      <c r="T12" s="4">
        <v>11</v>
      </c>
      <c r="U12" s="4"/>
      <c r="V12" s="4">
        <v>23</v>
      </c>
      <c r="W12" s="4">
        <v>16</v>
      </c>
      <c r="X12" s="4"/>
      <c r="Y12" s="4"/>
      <c r="Z12" s="4"/>
    </row>
    <row r="13" spans="1:26" ht="18.75" hidden="1" thickBot="1">
      <c r="A13" s="4"/>
      <c r="B13" s="38" t="s">
        <v>27</v>
      </c>
      <c r="C13" s="59"/>
      <c r="D13" s="75">
        <f>LOOKUP(Nedela_I_kolo_sekt_A!S12,Nedela_I_kolo_sekt_A!S12)</f>
        <v>9.5</v>
      </c>
      <c r="E13" s="47">
        <f>LOOKUP(Nedela_I_kolo_sekt_A!Q12,Nedela_I_kolo_sekt_A!Q12)</f>
        <v>-2</v>
      </c>
      <c r="F13" s="49">
        <f>LOOKUP(Nedela_I_kolo_sekt_A!P12,Nedela_I_kolo_sekt_A!P12)</f>
        <v>-2</v>
      </c>
      <c r="G13" s="73">
        <f>Nedela_I_kolo_sekt_B!S12</f>
        <v>9.5</v>
      </c>
      <c r="H13" s="41">
        <f>Nedela_I_kolo_sekt_B!Q12</f>
        <v>-2</v>
      </c>
      <c r="I13" s="44">
        <f>Nedela_I_kolo_sekt_B!P12</f>
        <v>-2</v>
      </c>
      <c r="J13" s="73">
        <f>Nedela_I_kolo_sekt_C!S12</f>
        <v>9.5</v>
      </c>
      <c r="K13" s="41">
        <f>Nedela_I_kolo_sekt_C!Q12</f>
        <v>-2</v>
      </c>
      <c r="L13" s="42">
        <f>Nedela_I_kolo_sekt_C!P12</f>
        <v>-2</v>
      </c>
      <c r="M13" s="74">
        <f>Nedela_I_kolo_sekt_D!S12</f>
        <v>9.5</v>
      </c>
      <c r="N13" s="41">
        <f>Nedela_I_kolo_sekt_D!Q12</f>
        <v>-2</v>
      </c>
      <c r="O13" s="44">
        <f>Nedela_I_kolo_sekt_D!P12</f>
        <v>-2</v>
      </c>
      <c r="P13" s="76">
        <f t="shared" si="0"/>
        <v>38</v>
      </c>
      <c r="Q13" s="34">
        <f t="shared" si="1"/>
        <v>-8</v>
      </c>
      <c r="R13" s="36">
        <f t="shared" si="1"/>
        <v>-8</v>
      </c>
      <c r="S13" s="50">
        <v>1</v>
      </c>
      <c r="T13" s="4">
        <v>32</v>
      </c>
      <c r="U13" s="4"/>
      <c r="V13" s="4">
        <v>30</v>
      </c>
      <c r="W13" s="4">
        <v>16</v>
      </c>
      <c r="X13" s="4"/>
      <c r="Y13" s="4"/>
      <c r="Z13" s="4"/>
    </row>
    <row r="14" spans="1:26" ht="18.75" hidden="1" thickBot="1">
      <c r="A14" s="4"/>
      <c r="B14" s="38" t="s">
        <v>28</v>
      </c>
      <c r="C14" s="59"/>
      <c r="D14" s="75">
        <f>LOOKUP(Nedela_I_kolo_sekt_A!S13,Nedela_I_kolo_sekt_A!S13)</f>
        <v>9.5</v>
      </c>
      <c r="E14" s="47">
        <f>LOOKUP(Nedela_I_kolo_sekt_A!Q13,Nedela_I_kolo_sekt_A!Q13)</f>
        <v>-2</v>
      </c>
      <c r="F14" s="49">
        <f>LOOKUP(Nedela_I_kolo_sekt_A!P13,Nedela_I_kolo_sekt_A!P13)</f>
        <v>-2</v>
      </c>
      <c r="G14" s="73">
        <f>Nedela_I_kolo_sekt_B!S13</f>
        <v>9.5</v>
      </c>
      <c r="H14" s="41">
        <f>Nedela_I_kolo_sekt_B!Q13</f>
        <v>-2</v>
      </c>
      <c r="I14" s="44">
        <f>Nedela_I_kolo_sekt_B!P13</f>
        <v>-2</v>
      </c>
      <c r="J14" s="73">
        <f>Nedela_I_kolo_sekt_C!S13</f>
        <v>9.5</v>
      </c>
      <c r="K14" s="41">
        <f>Nedela_I_kolo_sekt_C!Q13</f>
        <v>-2</v>
      </c>
      <c r="L14" s="42">
        <f>Nedela_I_kolo_sekt_C!P13</f>
        <v>-2</v>
      </c>
      <c r="M14" s="74">
        <f>Nedela_I_kolo_sekt_D!S13</f>
        <v>9.5</v>
      </c>
      <c r="N14" s="41">
        <f>Nedela_I_kolo_sekt_D!Q13</f>
        <v>-2</v>
      </c>
      <c r="O14" s="44">
        <f>Nedela_I_kolo_sekt_D!P13</f>
        <v>-2</v>
      </c>
      <c r="P14" s="76">
        <f t="shared" si="0"/>
        <v>38</v>
      </c>
      <c r="Q14" s="34">
        <f t="shared" si="1"/>
        <v>-8</v>
      </c>
      <c r="R14" s="36">
        <f t="shared" si="1"/>
        <v>-8</v>
      </c>
      <c r="S14" s="50">
        <v>1</v>
      </c>
      <c r="T14" s="4">
        <v>18</v>
      </c>
      <c r="U14" s="4"/>
      <c r="V14" s="4">
        <v>19</v>
      </c>
      <c r="W14" s="4">
        <v>28</v>
      </c>
      <c r="X14" s="4"/>
      <c r="Y14" s="4"/>
      <c r="Z14" s="4"/>
    </row>
    <row r="15" spans="1:26" ht="18.75" hidden="1" thickBot="1">
      <c r="A15" s="4"/>
      <c r="B15" s="38" t="s">
        <v>29</v>
      </c>
      <c r="C15" s="59"/>
      <c r="D15" s="75">
        <f>LOOKUP(Nedela_I_kolo_sekt_A!S14,Nedela_I_kolo_sekt_A!S14)</f>
        <v>9.5</v>
      </c>
      <c r="E15" s="47">
        <f>LOOKUP(Nedela_I_kolo_sekt_A!Q14,Nedela_I_kolo_sekt_A!Q14)</f>
        <v>-2</v>
      </c>
      <c r="F15" s="49">
        <f>LOOKUP(Nedela_I_kolo_sekt_A!P14,Nedela_I_kolo_sekt_A!P14)</f>
        <v>-2</v>
      </c>
      <c r="G15" s="73">
        <f>Nedela_I_kolo_sekt_B!S14</f>
        <v>9.5</v>
      </c>
      <c r="H15" s="41">
        <f>Nedela_I_kolo_sekt_B!Q14</f>
        <v>-2</v>
      </c>
      <c r="I15" s="44">
        <f>Nedela_I_kolo_sekt_B!P14</f>
        <v>-2</v>
      </c>
      <c r="J15" s="73">
        <f>Nedela_I_kolo_sekt_C!S14</f>
        <v>9.5</v>
      </c>
      <c r="K15" s="41">
        <f>Nedela_I_kolo_sekt_C!Q14</f>
        <v>-2</v>
      </c>
      <c r="L15" s="42">
        <f>Nedela_I_kolo_sekt_C!P14</f>
        <v>-2</v>
      </c>
      <c r="M15" s="74">
        <f>Nedela_I_kolo_sekt_D!S14</f>
        <v>9.5</v>
      </c>
      <c r="N15" s="41">
        <f>Nedela_I_kolo_sekt_D!Q14</f>
        <v>-2</v>
      </c>
      <c r="O15" s="44">
        <f>Nedela_I_kolo_sekt_D!P14</f>
        <v>-2</v>
      </c>
      <c r="P15" s="76">
        <f t="shared" si="0"/>
        <v>38</v>
      </c>
      <c r="Q15" s="34">
        <f t="shared" si="1"/>
        <v>-8</v>
      </c>
      <c r="R15" s="36">
        <f t="shared" si="1"/>
        <v>-8</v>
      </c>
      <c r="S15" s="50">
        <v>1</v>
      </c>
      <c r="T15" s="4">
        <v>39</v>
      </c>
      <c r="U15" s="4"/>
      <c r="V15" s="4">
        <v>18</v>
      </c>
      <c r="W15" s="4">
        <v>19</v>
      </c>
      <c r="X15" s="4"/>
      <c r="Y15" s="4"/>
      <c r="Z15" s="4"/>
    </row>
    <row r="16" spans="1:26" ht="18.75" hidden="1" thickBot="1">
      <c r="A16" s="4"/>
      <c r="B16" s="39" t="s">
        <v>30</v>
      </c>
      <c r="C16" s="59"/>
      <c r="D16" s="72">
        <f>LOOKUP(Nedela_I_kolo_sekt_A!S15,Nedela_I_kolo_sekt_A!S15)</f>
        <v>9.5</v>
      </c>
      <c r="E16" s="52">
        <f>LOOKUP(Nedela_I_kolo_sekt_A!Q15,Nedela_I_kolo_sekt_A!Q15)</f>
        <v>-2</v>
      </c>
      <c r="F16" s="54">
        <f>LOOKUP(Nedela_I_kolo_sekt_A!P15,Nedela_I_kolo_sekt_A!P15)</f>
        <v>-2</v>
      </c>
      <c r="G16" s="73">
        <f>Nedela_I_kolo_sekt_B!S15</f>
        <v>9.5</v>
      </c>
      <c r="H16" s="41">
        <f>Nedela_I_kolo_sekt_B!Q15</f>
        <v>-2</v>
      </c>
      <c r="I16" s="44">
        <f>Nedela_I_kolo_sekt_B!P15</f>
        <v>-2</v>
      </c>
      <c r="J16" s="73">
        <f>Nedela_I_kolo_sekt_C!S15</f>
        <v>9.5</v>
      </c>
      <c r="K16" s="41">
        <f>Nedela_I_kolo_sekt_C!Q15</f>
        <v>-2</v>
      </c>
      <c r="L16" s="42">
        <f>Nedela_I_kolo_sekt_C!P15</f>
        <v>-2</v>
      </c>
      <c r="M16" s="74">
        <f>Nedela_I_kolo_sekt_D!S15</f>
        <v>9.5</v>
      </c>
      <c r="N16" s="41">
        <f>Nedela_I_kolo_sekt_D!Q15</f>
        <v>-2</v>
      </c>
      <c r="O16" s="44">
        <f>Nedela_I_kolo_sekt_D!P15</f>
        <v>-2</v>
      </c>
      <c r="P16" s="76">
        <f t="shared" si="0"/>
        <v>38</v>
      </c>
      <c r="Q16" s="35">
        <f t="shared" si="1"/>
        <v>-8</v>
      </c>
      <c r="R16" s="37">
        <f t="shared" si="1"/>
        <v>-8</v>
      </c>
      <c r="S16" s="55">
        <v>1</v>
      </c>
      <c r="T16" s="4">
        <v>12</v>
      </c>
      <c r="U16" s="4"/>
      <c r="V16" s="4">
        <v>28</v>
      </c>
      <c r="W16" s="4">
        <v>17</v>
      </c>
      <c r="X16" s="4"/>
      <c r="Y16" s="4"/>
      <c r="Z16" s="4"/>
    </row>
    <row r="17" spans="1:26" ht="12.75">
      <c r="A17" s="4"/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7">
        <v>48</v>
      </c>
      <c r="R17" s="57"/>
      <c r="S17" s="57"/>
      <c r="T17" s="4"/>
      <c r="U17" s="4"/>
      <c r="V17" s="4"/>
      <c r="W17" s="4"/>
      <c r="X17" s="4"/>
      <c r="Y17" s="4"/>
      <c r="Z17" s="4"/>
    </row>
    <row r="18" spans="1:26" ht="12.75">
      <c r="A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sheetProtection selectLockedCells="1" selectUnlockedCells="1"/>
  <mergeCells count="11"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  <mergeCell ref="S3:S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O23" sqref="O22:O2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4"/>
    </row>
    <row r="2" spans="1:16" ht="54" customHeight="1" thickBot="1">
      <c r="A2" s="4"/>
      <c r="B2" s="190" t="s">
        <v>77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23" ht="16.5" customHeight="1" thickBot="1">
      <c r="A3" s="4"/>
      <c r="B3" s="253" t="s">
        <v>37</v>
      </c>
      <c r="C3" s="219" t="s">
        <v>2</v>
      </c>
      <c r="D3" s="220" t="s">
        <v>33</v>
      </c>
      <c r="E3" s="221"/>
      <c r="F3" s="221"/>
      <c r="G3" s="222" t="s">
        <v>34</v>
      </c>
      <c r="H3" s="221"/>
      <c r="I3" s="223"/>
      <c r="J3" s="220" t="s">
        <v>35</v>
      </c>
      <c r="K3" s="221"/>
      <c r="L3" s="221"/>
      <c r="M3" s="224" t="s">
        <v>36</v>
      </c>
      <c r="N3" s="225" t="s">
        <v>14</v>
      </c>
      <c r="O3" s="226" t="s">
        <v>38</v>
      </c>
      <c r="P3" s="219" t="s">
        <v>15</v>
      </c>
      <c r="Q3" s="3" t="s">
        <v>16</v>
      </c>
      <c r="R3" s="4"/>
      <c r="S3" s="3" t="s">
        <v>17</v>
      </c>
      <c r="T3" s="3" t="s">
        <v>18</v>
      </c>
      <c r="U3" s="4"/>
      <c r="V3" s="4"/>
      <c r="W3" s="4"/>
    </row>
    <row r="4" spans="1:23" ht="47.25" customHeight="1" thickBot="1">
      <c r="A4" s="4"/>
      <c r="B4" s="254"/>
      <c r="C4" s="227"/>
      <c r="D4" s="228" t="s">
        <v>15</v>
      </c>
      <c r="E4" s="229" t="s">
        <v>31</v>
      </c>
      <c r="F4" s="229" t="s">
        <v>32</v>
      </c>
      <c r="G4" s="230" t="s">
        <v>15</v>
      </c>
      <c r="H4" s="229" t="s">
        <v>31</v>
      </c>
      <c r="I4" s="231" t="s">
        <v>32</v>
      </c>
      <c r="J4" s="228" t="s">
        <v>15</v>
      </c>
      <c r="K4" s="229" t="s">
        <v>31</v>
      </c>
      <c r="L4" s="229" t="s">
        <v>32</v>
      </c>
      <c r="M4" s="232"/>
      <c r="N4" s="233"/>
      <c r="O4" s="234"/>
      <c r="P4" s="227"/>
      <c r="Q4" s="3"/>
      <c r="R4" s="4"/>
      <c r="S4" s="3"/>
      <c r="T4" s="3"/>
      <c r="U4" s="4"/>
      <c r="V4" s="4"/>
      <c r="W4" s="4"/>
    </row>
    <row r="5" spans="1:23" ht="18.75" thickBot="1">
      <c r="A5" s="4"/>
      <c r="B5" s="184" t="s">
        <v>19</v>
      </c>
      <c r="C5" s="133" t="s">
        <v>52</v>
      </c>
      <c r="D5" s="262">
        <f>Celkovo_sobota_I_kola!P5</f>
        <v>28</v>
      </c>
      <c r="E5" s="41">
        <f>Celkovo_sobota_I_kola!Q5</f>
        <v>0</v>
      </c>
      <c r="F5" s="44">
        <v>0</v>
      </c>
      <c r="G5" s="262">
        <f>Celkovo_nedela_I_kola!P5</f>
        <v>28</v>
      </c>
      <c r="H5" s="41">
        <f>Celkovo_nedela_I_kola!Q5</f>
        <v>0</v>
      </c>
      <c r="I5" s="44">
        <v>0</v>
      </c>
      <c r="J5" s="166"/>
      <c r="K5" s="47"/>
      <c r="L5" s="48"/>
      <c r="M5" s="236">
        <f aca="true" t="shared" si="0" ref="M5:M16">SUM(D5,G5,J5,)</f>
        <v>56</v>
      </c>
      <c r="N5" s="108">
        <v>0</v>
      </c>
      <c r="O5" s="110">
        <f>E5+H5</f>
        <v>0</v>
      </c>
      <c r="P5" s="113"/>
      <c r="Q5">
        <v>44</v>
      </c>
      <c r="R5" s="4"/>
      <c r="S5" s="4">
        <v>18</v>
      </c>
      <c r="T5" s="4">
        <v>27</v>
      </c>
      <c r="U5" s="4"/>
      <c r="V5" s="4"/>
      <c r="W5" s="4"/>
    </row>
    <row r="6" spans="1:23" ht="18">
      <c r="A6" s="4"/>
      <c r="B6" s="185" t="s">
        <v>20</v>
      </c>
      <c r="C6" s="66" t="s">
        <v>54</v>
      </c>
      <c r="D6" s="263">
        <f>Celkovo_sobota_I_kola!P6</f>
        <v>7</v>
      </c>
      <c r="E6" s="47">
        <f>Celkovo_sobota_I_kola!Q6</f>
        <v>17</v>
      </c>
      <c r="F6" s="49">
        <f>Celkovo_sobota_I_kola!R6</f>
        <v>22.700000000000003</v>
      </c>
      <c r="G6" s="263">
        <f>Celkovo_nedela_I_kola!P6</f>
        <v>7</v>
      </c>
      <c r="H6" s="47">
        <f>Celkovo_nedela_I_kola!Q6</f>
        <v>19</v>
      </c>
      <c r="I6" s="49">
        <f>Celkovo_nedela_I_kola!R6</f>
        <v>32.5</v>
      </c>
      <c r="J6" s="166"/>
      <c r="K6" s="47"/>
      <c r="L6" s="48"/>
      <c r="M6" s="237">
        <f t="shared" si="0"/>
        <v>14</v>
      </c>
      <c r="N6" s="105">
        <f aca="true" t="shared" si="1" ref="N6:N16">F6+I6</f>
        <v>55.2</v>
      </c>
      <c r="O6" s="111">
        <f aca="true" t="shared" si="2" ref="O6:O16">E6+H6</f>
        <v>36</v>
      </c>
      <c r="P6" s="114">
        <v>1</v>
      </c>
      <c r="Q6" s="5">
        <v>30</v>
      </c>
      <c r="R6" s="4"/>
      <c r="S6" s="4">
        <v>23</v>
      </c>
      <c r="T6" s="4">
        <v>11</v>
      </c>
      <c r="U6" s="4"/>
      <c r="V6" s="4"/>
      <c r="W6" s="4"/>
    </row>
    <row r="7" spans="1:23" ht="18">
      <c r="A7" s="4"/>
      <c r="B7" s="185" t="s">
        <v>21</v>
      </c>
      <c r="C7" s="66" t="s">
        <v>53</v>
      </c>
      <c r="D7" s="263">
        <f>Celkovo_sobota_I_kola!P7</f>
        <v>28</v>
      </c>
      <c r="E7" s="47">
        <f>Celkovo_sobota_I_kola!Q7</f>
        <v>0</v>
      </c>
      <c r="F7" s="49">
        <v>0</v>
      </c>
      <c r="G7" s="263">
        <f>Celkovo_nedela_I_kola!P7</f>
        <v>28</v>
      </c>
      <c r="H7" s="47">
        <f>Celkovo_nedela_I_kola!Q7</f>
        <v>0</v>
      </c>
      <c r="I7" s="49">
        <v>0</v>
      </c>
      <c r="J7" s="166"/>
      <c r="K7" s="47"/>
      <c r="L7" s="48"/>
      <c r="M7" s="237">
        <f t="shared" si="0"/>
        <v>56</v>
      </c>
      <c r="N7" s="105">
        <v>0</v>
      </c>
      <c r="O7" s="111">
        <f t="shared" si="2"/>
        <v>0</v>
      </c>
      <c r="P7" s="114"/>
      <c r="Q7" s="4">
        <v>23</v>
      </c>
      <c r="R7" s="4"/>
      <c r="S7" s="4">
        <v>23</v>
      </c>
      <c r="T7" s="4">
        <v>5</v>
      </c>
      <c r="U7" s="4"/>
      <c r="V7" s="4"/>
      <c r="W7" s="4"/>
    </row>
    <row r="8" spans="1:23" ht="18">
      <c r="A8" s="4"/>
      <c r="B8" s="185" t="s">
        <v>22</v>
      </c>
      <c r="C8" s="66" t="s">
        <v>55</v>
      </c>
      <c r="D8" s="263">
        <f>Celkovo_sobota_I_kola!P8</f>
        <v>10</v>
      </c>
      <c r="E8" s="47">
        <f>Celkovo_sobota_I_kola!Q8</f>
        <v>14</v>
      </c>
      <c r="F8" s="49">
        <f>Celkovo_sobota_I_kola!R8</f>
        <v>17.5</v>
      </c>
      <c r="G8" s="263">
        <f>Celkovo_nedela_I_kola!P8</f>
        <v>7</v>
      </c>
      <c r="H8" s="47">
        <f>Celkovo_nedela_I_kola!Q8</f>
        <v>15</v>
      </c>
      <c r="I8" s="49">
        <f>Celkovo_nedela_I_kola!R8</f>
        <v>21.200000000000003</v>
      </c>
      <c r="J8" s="166"/>
      <c r="K8" s="47"/>
      <c r="L8" s="48"/>
      <c r="M8" s="237">
        <f t="shared" si="0"/>
        <v>17</v>
      </c>
      <c r="N8" s="105">
        <f t="shared" si="1"/>
        <v>38.7</v>
      </c>
      <c r="O8" s="111">
        <f t="shared" si="2"/>
        <v>29</v>
      </c>
      <c r="P8" s="114">
        <v>3</v>
      </c>
      <c r="Q8" s="4">
        <v>26</v>
      </c>
      <c r="R8" s="4"/>
      <c r="S8" s="4">
        <v>23</v>
      </c>
      <c r="T8" s="4">
        <v>27</v>
      </c>
      <c r="U8" s="4"/>
      <c r="V8" s="4"/>
      <c r="W8" s="4"/>
    </row>
    <row r="9" spans="1:23" ht="18">
      <c r="A9" s="4"/>
      <c r="B9" s="185" t="s">
        <v>23</v>
      </c>
      <c r="C9" s="66" t="s">
        <v>56</v>
      </c>
      <c r="D9" s="263">
        <f>Celkovo_sobota_I_kola!P9</f>
        <v>7</v>
      </c>
      <c r="E9" s="47">
        <f>Celkovo_sobota_I_kola!Q9</f>
        <v>13</v>
      </c>
      <c r="F9" s="49">
        <f>Celkovo_sobota_I_kola!R9</f>
        <v>25.5</v>
      </c>
      <c r="G9" s="263">
        <f>Celkovo_nedela_I_kola!P9</f>
        <v>10</v>
      </c>
      <c r="H9" s="47">
        <f>Celkovo_nedela_I_kola!Q9</f>
        <v>14</v>
      </c>
      <c r="I9" s="49">
        <f>Celkovo_nedela_I_kola!R9</f>
        <v>15</v>
      </c>
      <c r="J9" s="166"/>
      <c r="K9" s="47"/>
      <c r="L9" s="48"/>
      <c r="M9" s="237">
        <f t="shared" si="0"/>
        <v>17</v>
      </c>
      <c r="N9" s="105">
        <f t="shared" si="1"/>
        <v>40.5</v>
      </c>
      <c r="O9" s="111">
        <f t="shared" si="2"/>
        <v>27</v>
      </c>
      <c r="P9" s="114">
        <v>2</v>
      </c>
      <c r="Q9" s="4">
        <v>24</v>
      </c>
      <c r="R9" s="4"/>
      <c r="S9" s="4">
        <v>12</v>
      </c>
      <c r="T9" s="4">
        <v>14</v>
      </c>
      <c r="U9" s="4"/>
      <c r="V9" s="4"/>
      <c r="W9" s="4"/>
    </row>
    <row r="10" spans="1:23" ht="18.75" thickBot="1">
      <c r="A10" s="4"/>
      <c r="B10" s="186" t="s">
        <v>24</v>
      </c>
      <c r="C10" s="155" t="s">
        <v>57</v>
      </c>
      <c r="D10" s="264">
        <f>Celkovo_sobota_I_kola!P10</f>
        <v>28</v>
      </c>
      <c r="E10" s="52">
        <f>Celkovo_sobota_I_kola!Q10</f>
        <v>0</v>
      </c>
      <c r="F10" s="54">
        <v>0</v>
      </c>
      <c r="G10" s="264">
        <f>Celkovo_nedela_I_kola!P10</f>
        <v>28</v>
      </c>
      <c r="H10" s="52">
        <f>Celkovo_nedela_I_kola!Q10</f>
        <v>0</v>
      </c>
      <c r="I10" s="54">
        <v>0</v>
      </c>
      <c r="J10" s="166"/>
      <c r="K10" s="47"/>
      <c r="L10" s="48"/>
      <c r="M10" s="238">
        <f t="shared" si="0"/>
        <v>56</v>
      </c>
      <c r="N10" s="109">
        <v>0</v>
      </c>
      <c r="O10" s="112">
        <f t="shared" si="2"/>
        <v>0</v>
      </c>
      <c r="P10" s="115"/>
      <c r="Q10" s="4">
        <v>27</v>
      </c>
      <c r="R10" s="4"/>
      <c r="S10" s="4">
        <v>47</v>
      </c>
      <c r="T10" s="4">
        <v>5</v>
      </c>
      <c r="U10" s="4"/>
      <c r="V10" s="4"/>
      <c r="W10" s="4"/>
    </row>
    <row r="11" spans="1:23" ht="18" hidden="1">
      <c r="A11" s="4"/>
      <c r="B11" s="116" t="s">
        <v>25</v>
      </c>
      <c r="C11" s="80"/>
      <c r="D11" s="98">
        <f>Celkovo_sobota_I_kola!P11</f>
        <v>38</v>
      </c>
      <c r="E11" s="99">
        <f>Celkovo_sobota_I_kola!Q11</f>
        <v>-8</v>
      </c>
      <c r="F11" s="100">
        <f>Celkovo_sobota_I_kola!R11</f>
        <v>-8</v>
      </c>
      <c r="G11" s="101">
        <f>Celkovo_nedela_I_kola!P11</f>
        <v>38</v>
      </c>
      <c r="H11" s="99">
        <f>Celkovo_nedela_I_kola!Q11</f>
        <v>-8</v>
      </c>
      <c r="I11" s="100">
        <f>Celkovo_nedela_I_kola!R11</f>
        <v>-8</v>
      </c>
      <c r="J11" s="101"/>
      <c r="K11" s="99"/>
      <c r="L11" s="106"/>
      <c r="M11" s="107">
        <f t="shared" si="0"/>
        <v>76</v>
      </c>
      <c r="N11" s="102">
        <f t="shared" si="1"/>
        <v>-16</v>
      </c>
      <c r="O11" s="103">
        <f t="shared" si="2"/>
        <v>-16</v>
      </c>
      <c r="P11" s="104">
        <v>1</v>
      </c>
      <c r="Q11" s="4">
        <v>7</v>
      </c>
      <c r="R11" s="4"/>
      <c r="S11" s="4">
        <v>18</v>
      </c>
      <c r="T11" s="4">
        <v>6</v>
      </c>
      <c r="U11" s="4"/>
      <c r="V11" s="4"/>
      <c r="W11" s="4"/>
    </row>
    <row r="12" spans="1:23" ht="18.75" hidden="1" thickBot="1">
      <c r="A12" s="4"/>
      <c r="B12" s="38" t="s">
        <v>26</v>
      </c>
      <c r="C12" s="59"/>
      <c r="D12" s="43">
        <f>Celkovo_sobota_I_kola!P12</f>
        <v>38</v>
      </c>
      <c r="E12" s="41">
        <f>Celkovo_sobota_I_kola!Q12</f>
        <v>-8</v>
      </c>
      <c r="F12" s="44">
        <f>Celkovo_sobota_I_kola!R12</f>
        <v>-8</v>
      </c>
      <c r="G12" s="40">
        <f>Celkovo_nedela_I_kola!P12</f>
        <v>38</v>
      </c>
      <c r="H12" s="41">
        <f>Celkovo_nedela_I_kola!Q12</f>
        <v>-8</v>
      </c>
      <c r="I12" s="44">
        <f>Celkovo_nedela_I_kola!R12</f>
        <v>-8</v>
      </c>
      <c r="J12" s="46"/>
      <c r="K12" s="47"/>
      <c r="L12" s="48"/>
      <c r="M12" s="63">
        <f t="shared" si="0"/>
        <v>76</v>
      </c>
      <c r="N12" s="65">
        <f t="shared" si="1"/>
        <v>-16</v>
      </c>
      <c r="O12" s="66">
        <f t="shared" si="2"/>
        <v>-16</v>
      </c>
      <c r="P12" s="45">
        <v>1</v>
      </c>
      <c r="Q12" s="4">
        <v>11</v>
      </c>
      <c r="R12" s="4"/>
      <c r="S12" s="4">
        <v>23</v>
      </c>
      <c r="T12" s="4">
        <v>16</v>
      </c>
      <c r="U12" s="4"/>
      <c r="V12" s="4"/>
      <c r="W12" s="4"/>
    </row>
    <row r="13" spans="1:23" ht="18.75" hidden="1" thickBot="1">
      <c r="A13" s="4"/>
      <c r="B13" s="38" t="s">
        <v>27</v>
      </c>
      <c r="C13" s="59"/>
      <c r="D13" s="43">
        <f>Celkovo_sobota_I_kola!P13</f>
        <v>38</v>
      </c>
      <c r="E13" s="41">
        <f>Celkovo_sobota_I_kola!Q13</f>
        <v>-8</v>
      </c>
      <c r="F13" s="44">
        <f>Celkovo_sobota_I_kola!R13</f>
        <v>-8</v>
      </c>
      <c r="G13" s="40">
        <f>Celkovo_nedela_I_kola!P13</f>
        <v>38</v>
      </c>
      <c r="H13" s="41">
        <f>Celkovo_nedela_I_kola!Q13</f>
        <v>-8</v>
      </c>
      <c r="I13" s="44">
        <f>Celkovo_nedela_I_kola!R13</f>
        <v>-8</v>
      </c>
      <c r="J13" s="46"/>
      <c r="K13" s="47"/>
      <c r="L13" s="48"/>
      <c r="M13" s="63">
        <f t="shared" si="0"/>
        <v>76</v>
      </c>
      <c r="N13" s="65">
        <f t="shared" si="1"/>
        <v>-16</v>
      </c>
      <c r="O13" s="66">
        <f t="shared" si="2"/>
        <v>-16</v>
      </c>
      <c r="P13" s="45">
        <v>1</v>
      </c>
      <c r="Q13" s="4">
        <v>32</v>
      </c>
      <c r="R13" s="4"/>
      <c r="S13" s="4">
        <v>30</v>
      </c>
      <c r="T13" s="4">
        <v>16</v>
      </c>
      <c r="U13" s="4"/>
      <c r="V13" s="4"/>
      <c r="W13" s="4"/>
    </row>
    <row r="14" spans="1:23" ht="18.75" hidden="1" thickBot="1">
      <c r="A14" s="4"/>
      <c r="B14" s="38" t="s">
        <v>28</v>
      </c>
      <c r="C14" s="59"/>
      <c r="D14" s="43">
        <f>Celkovo_sobota_I_kola!P14</f>
        <v>38</v>
      </c>
      <c r="E14" s="41">
        <f>Celkovo_sobota_I_kola!Q14</f>
        <v>-8</v>
      </c>
      <c r="F14" s="44">
        <f>Celkovo_sobota_I_kola!R14</f>
        <v>-8</v>
      </c>
      <c r="G14" s="40">
        <f>Celkovo_nedela_I_kola!P14</f>
        <v>38</v>
      </c>
      <c r="H14" s="41">
        <f>Celkovo_nedela_I_kola!Q14</f>
        <v>-8</v>
      </c>
      <c r="I14" s="44">
        <f>Celkovo_nedela_I_kola!R14</f>
        <v>-8</v>
      </c>
      <c r="J14" s="46"/>
      <c r="K14" s="47"/>
      <c r="L14" s="48"/>
      <c r="M14" s="63">
        <f t="shared" si="0"/>
        <v>76</v>
      </c>
      <c r="N14" s="65">
        <f t="shared" si="1"/>
        <v>-16</v>
      </c>
      <c r="O14" s="66">
        <f t="shared" si="2"/>
        <v>-16</v>
      </c>
      <c r="P14" s="45">
        <v>1</v>
      </c>
      <c r="Q14" s="4">
        <v>18</v>
      </c>
      <c r="R14" s="4"/>
      <c r="S14" s="4">
        <v>19</v>
      </c>
      <c r="T14" s="4">
        <v>28</v>
      </c>
      <c r="U14" s="4"/>
      <c r="V14" s="4"/>
      <c r="W14" s="4"/>
    </row>
    <row r="15" spans="1:23" ht="18.75" hidden="1" thickBot="1">
      <c r="A15" s="4"/>
      <c r="B15" s="38" t="s">
        <v>29</v>
      </c>
      <c r="C15" s="59"/>
      <c r="D15" s="43">
        <f>Celkovo_sobota_I_kola!P15</f>
        <v>38</v>
      </c>
      <c r="E15" s="41">
        <f>Celkovo_sobota_I_kola!Q15</f>
        <v>-8</v>
      </c>
      <c r="F15" s="44">
        <f>Celkovo_sobota_I_kola!R15</f>
        <v>-8</v>
      </c>
      <c r="G15" s="40">
        <f>Celkovo_nedela_I_kola!P15</f>
        <v>38</v>
      </c>
      <c r="H15" s="41">
        <f>Celkovo_nedela_I_kola!Q15</f>
        <v>-8</v>
      </c>
      <c r="I15" s="44">
        <f>Celkovo_nedela_I_kola!R15</f>
        <v>-8</v>
      </c>
      <c r="J15" s="46"/>
      <c r="K15" s="47"/>
      <c r="L15" s="48"/>
      <c r="M15" s="63">
        <f t="shared" si="0"/>
        <v>76</v>
      </c>
      <c r="N15" s="65">
        <f t="shared" si="1"/>
        <v>-16</v>
      </c>
      <c r="O15" s="66">
        <f t="shared" si="2"/>
        <v>-16</v>
      </c>
      <c r="P15" s="45">
        <v>1</v>
      </c>
      <c r="Q15" s="4">
        <v>39</v>
      </c>
      <c r="R15" s="4"/>
      <c r="S15" s="4">
        <v>18</v>
      </c>
      <c r="T15" s="4">
        <v>19</v>
      </c>
      <c r="U15" s="4"/>
      <c r="V15" s="4"/>
      <c r="W15" s="4"/>
    </row>
    <row r="16" spans="1:23" ht="18.75" hidden="1" thickBot="1">
      <c r="A16" s="4"/>
      <c r="B16" s="39" t="s">
        <v>30</v>
      </c>
      <c r="C16" s="59"/>
      <c r="D16" s="43">
        <f>Celkovo_sobota_I_kola!P16</f>
        <v>38</v>
      </c>
      <c r="E16" s="41">
        <f>Celkovo_sobota_I_kola!Q16</f>
        <v>-8</v>
      </c>
      <c r="F16" s="44">
        <f>Celkovo_sobota_I_kola!R16</f>
        <v>-8</v>
      </c>
      <c r="G16" s="40">
        <f>Celkovo_nedela_I_kola!P16</f>
        <v>38</v>
      </c>
      <c r="H16" s="41">
        <f>Celkovo_nedela_I_kola!Q16</f>
        <v>-8</v>
      </c>
      <c r="I16" s="44">
        <f>Celkovo_nedela_I_kola!R16</f>
        <v>-8</v>
      </c>
      <c r="J16" s="51"/>
      <c r="K16" s="52"/>
      <c r="L16" s="53"/>
      <c r="M16" s="64">
        <f t="shared" si="0"/>
        <v>76</v>
      </c>
      <c r="N16" s="65">
        <f t="shared" si="1"/>
        <v>-16</v>
      </c>
      <c r="O16" s="66">
        <f t="shared" si="2"/>
        <v>-16</v>
      </c>
      <c r="P16" s="45">
        <v>1</v>
      </c>
      <c r="Q16" s="4">
        <v>12</v>
      </c>
      <c r="R16" s="4"/>
      <c r="S16" s="4">
        <v>28</v>
      </c>
      <c r="T16" s="4">
        <v>17</v>
      </c>
      <c r="U16" s="4"/>
      <c r="V16" s="4"/>
      <c r="W16" s="4"/>
    </row>
    <row r="17" spans="1:23" ht="12.75">
      <c r="A17" s="4"/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7"/>
      <c r="O17" s="57">
        <v>92</v>
      </c>
      <c r="P17" s="57"/>
      <c r="Q17" s="4"/>
      <c r="R17" s="4"/>
      <c r="S17" s="4"/>
      <c r="T17" s="4"/>
      <c r="U17" s="4"/>
      <c r="V17" s="4"/>
      <c r="W17" s="4"/>
    </row>
    <row r="18" spans="1:23" ht="12.75">
      <c r="A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hidden="1" customWidth="1"/>
    <col min="11" max="11" width="6.28125" style="0" hidden="1" customWidth="1"/>
    <col min="12" max="12" width="7.7109375" style="0" hidden="1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4"/>
    </row>
    <row r="2" spans="1:16" ht="54" customHeight="1" thickBot="1">
      <c r="A2" s="4"/>
      <c r="B2" s="255" t="s">
        <v>99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1:23" ht="16.5" customHeight="1" thickBot="1">
      <c r="A3" s="4"/>
      <c r="B3" s="253" t="s">
        <v>9</v>
      </c>
      <c r="C3" s="219" t="s">
        <v>2</v>
      </c>
      <c r="D3" s="220" t="s">
        <v>66</v>
      </c>
      <c r="E3" s="221"/>
      <c r="F3" s="221"/>
      <c r="G3" s="222" t="s">
        <v>76</v>
      </c>
      <c r="H3" s="221"/>
      <c r="I3" s="223"/>
      <c r="J3" s="220" t="s">
        <v>39</v>
      </c>
      <c r="K3" s="221"/>
      <c r="L3" s="221"/>
      <c r="M3" s="258" t="s">
        <v>36</v>
      </c>
      <c r="N3" s="225" t="s">
        <v>14</v>
      </c>
      <c r="O3" s="226" t="s">
        <v>38</v>
      </c>
      <c r="P3" s="219" t="s">
        <v>48</v>
      </c>
      <c r="Q3" s="3" t="s">
        <v>16</v>
      </c>
      <c r="R3" s="4"/>
      <c r="S3" s="3" t="s">
        <v>17</v>
      </c>
      <c r="T3" s="3" t="s">
        <v>18</v>
      </c>
      <c r="U3" s="4"/>
      <c r="V3" s="4"/>
      <c r="W3" s="4"/>
    </row>
    <row r="4" spans="1:23" ht="23.25" thickBot="1">
      <c r="A4" s="4"/>
      <c r="B4" s="254"/>
      <c r="C4" s="227"/>
      <c r="D4" s="228" t="s">
        <v>15</v>
      </c>
      <c r="E4" s="229" t="s">
        <v>31</v>
      </c>
      <c r="F4" s="229" t="s">
        <v>32</v>
      </c>
      <c r="G4" s="230" t="s">
        <v>15</v>
      </c>
      <c r="H4" s="229" t="s">
        <v>31</v>
      </c>
      <c r="I4" s="231" t="s">
        <v>32</v>
      </c>
      <c r="J4" s="228" t="s">
        <v>15</v>
      </c>
      <c r="K4" s="229" t="s">
        <v>31</v>
      </c>
      <c r="L4" s="229" t="s">
        <v>32</v>
      </c>
      <c r="M4" s="232"/>
      <c r="N4" s="233"/>
      <c r="O4" s="234"/>
      <c r="P4" s="227"/>
      <c r="Q4" s="3"/>
      <c r="R4" s="4"/>
      <c r="S4" s="3"/>
      <c r="T4" s="3"/>
      <c r="U4" s="4"/>
      <c r="V4" s="4"/>
      <c r="W4" s="4"/>
    </row>
    <row r="5" spans="1:23" ht="18.75" thickBot="1">
      <c r="A5" s="4"/>
      <c r="B5" s="125" t="s">
        <v>19</v>
      </c>
      <c r="C5" s="126" t="s">
        <v>52</v>
      </c>
      <c r="D5" s="262">
        <f>'[1]SO+NE spolu '!M5</f>
        <v>29</v>
      </c>
      <c r="E5" s="41">
        <f>'[1]SO+NE spolu '!O5</f>
        <v>119</v>
      </c>
      <c r="F5" s="44">
        <f>'[1]SO+NE spolu '!N5</f>
        <v>206.8</v>
      </c>
      <c r="G5" s="265">
        <f>'SO+NE spolu '!M5</f>
        <v>56</v>
      </c>
      <c r="H5" s="41">
        <f>'SO+NE spolu '!O5</f>
        <v>0</v>
      </c>
      <c r="I5" s="44">
        <f>'SO+NE spolu '!N5</f>
        <v>0</v>
      </c>
      <c r="J5" s="165"/>
      <c r="K5" s="41"/>
      <c r="L5" s="42"/>
      <c r="M5" s="259">
        <f>SUM(D5,G5,J5,)</f>
        <v>85</v>
      </c>
      <c r="N5" s="108">
        <f>F5+I5+L5</f>
        <v>206.8</v>
      </c>
      <c r="O5" s="110">
        <f>E5+H5+K5</f>
        <v>119</v>
      </c>
      <c r="P5" s="45">
        <v>5</v>
      </c>
      <c r="Q5">
        <v>44</v>
      </c>
      <c r="R5" s="4"/>
      <c r="S5" s="4">
        <v>18</v>
      </c>
      <c r="T5" s="4">
        <v>27</v>
      </c>
      <c r="U5" s="4"/>
      <c r="V5" s="4"/>
      <c r="W5" s="4"/>
    </row>
    <row r="6" spans="1:23" ht="18">
      <c r="A6" s="4"/>
      <c r="B6" s="127" t="s">
        <v>20</v>
      </c>
      <c r="C6" s="128" t="s">
        <v>54</v>
      </c>
      <c r="D6" s="263">
        <f>'[1]SO+NE spolu '!M6</f>
        <v>23</v>
      </c>
      <c r="E6" s="47">
        <f>'[1]SO+NE spolu '!O6</f>
        <v>156</v>
      </c>
      <c r="F6" s="49">
        <f>'[1]SO+NE spolu '!N6</f>
        <v>249.5</v>
      </c>
      <c r="G6" s="266">
        <f>'SO+NE spolu '!M6</f>
        <v>14</v>
      </c>
      <c r="H6" s="47">
        <f>'SO+NE spolu '!O6</f>
        <v>36</v>
      </c>
      <c r="I6" s="49">
        <f>'SO+NE spolu '!N6</f>
        <v>55.2</v>
      </c>
      <c r="J6" s="166"/>
      <c r="K6" s="47"/>
      <c r="L6" s="48"/>
      <c r="M6" s="260">
        <f aca="true" t="shared" si="0" ref="M6:M16">SUM(D6,G6,J6,)</f>
        <v>37</v>
      </c>
      <c r="N6" s="105">
        <f aca="true" t="shared" si="1" ref="N6:N16">F6+I6+L6</f>
        <v>304.7</v>
      </c>
      <c r="O6" s="111">
        <f aca="true" t="shared" si="2" ref="O6:O16">E6+H6+K6</f>
        <v>192</v>
      </c>
      <c r="P6" s="50">
        <v>2</v>
      </c>
      <c r="Q6" s="5">
        <v>30</v>
      </c>
      <c r="R6" s="4"/>
      <c r="S6" s="4">
        <v>23</v>
      </c>
      <c r="T6" s="4">
        <v>11</v>
      </c>
      <c r="U6" s="4"/>
      <c r="V6" s="4"/>
      <c r="W6" s="4"/>
    </row>
    <row r="7" spans="1:23" ht="18">
      <c r="A7" s="4"/>
      <c r="B7" s="127" t="s">
        <v>21</v>
      </c>
      <c r="C7" s="128" t="s">
        <v>53</v>
      </c>
      <c r="D7" s="263">
        <f>'[1]SO+NE spolu '!M7</f>
        <v>27</v>
      </c>
      <c r="E7" s="47">
        <f>'[1]SO+NE spolu '!O7</f>
        <v>134</v>
      </c>
      <c r="F7" s="49">
        <f>'[1]SO+NE spolu '!N7</f>
        <v>232.5</v>
      </c>
      <c r="G7" s="266">
        <f>'SO+NE spolu '!M7</f>
        <v>56</v>
      </c>
      <c r="H7" s="47">
        <f>'SO+NE spolu '!O7</f>
        <v>0</v>
      </c>
      <c r="I7" s="49">
        <f>'SO+NE spolu '!N7</f>
        <v>0</v>
      </c>
      <c r="J7" s="166"/>
      <c r="K7" s="47"/>
      <c r="L7" s="48"/>
      <c r="M7" s="260">
        <f t="shared" si="0"/>
        <v>83</v>
      </c>
      <c r="N7" s="105">
        <f t="shared" si="1"/>
        <v>232.5</v>
      </c>
      <c r="O7" s="111">
        <f t="shared" si="2"/>
        <v>134</v>
      </c>
      <c r="P7" s="50">
        <v>4</v>
      </c>
      <c r="Q7" s="4">
        <v>23</v>
      </c>
      <c r="R7" s="4"/>
      <c r="S7" s="4">
        <v>23</v>
      </c>
      <c r="T7" s="4">
        <v>5</v>
      </c>
      <c r="U7" s="4"/>
      <c r="V7" s="4"/>
      <c r="W7" s="4"/>
    </row>
    <row r="8" spans="1:23" ht="18">
      <c r="A8" s="4"/>
      <c r="B8" s="127" t="s">
        <v>22</v>
      </c>
      <c r="C8" s="128" t="s">
        <v>55</v>
      </c>
      <c r="D8" s="263">
        <f>'[1]SO+NE spolu '!M8</f>
        <v>20</v>
      </c>
      <c r="E8" s="47">
        <f>'[1]SO+NE spolu '!O8</f>
        <v>166</v>
      </c>
      <c r="F8" s="49">
        <f>'[1]SO+NE spolu '!N8</f>
        <v>283.2</v>
      </c>
      <c r="G8" s="266">
        <f>'SO+NE spolu '!M8</f>
        <v>17</v>
      </c>
      <c r="H8" s="47">
        <f>'SO+NE spolu '!O8</f>
        <v>29</v>
      </c>
      <c r="I8" s="49">
        <f>'SO+NE spolu '!N8</f>
        <v>38.7</v>
      </c>
      <c r="J8" s="166"/>
      <c r="K8" s="47"/>
      <c r="L8" s="48"/>
      <c r="M8" s="260">
        <f t="shared" si="0"/>
        <v>37</v>
      </c>
      <c r="N8" s="105">
        <f t="shared" si="1"/>
        <v>321.9</v>
      </c>
      <c r="O8" s="111">
        <f t="shared" si="2"/>
        <v>195</v>
      </c>
      <c r="P8" s="50">
        <v>1</v>
      </c>
      <c r="Q8" s="4">
        <v>26</v>
      </c>
      <c r="R8" s="4"/>
      <c r="S8" s="4">
        <v>23</v>
      </c>
      <c r="T8" s="4">
        <v>27</v>
      </c>
      <c r="U8" s="4"/>
      <c r="V8" s="4"/>
      <c r="W8" s="4"/>
    </row>
    <row r="9" spans="1:23" ht="18">
      <c r="A9" s="4"/>
      <c r="B9" s="127" t="s">
        <v>23</v>
      </c>
      <c r="C9" s="128" t="s">
        <v>56</v>
      </c>
      <c r="D9" s="263">
        <f>'[1]SO+NE spolu '!M9</f>
        <v>35</v>
      </c>
      <c r="E9" s="47">
        <f>'[1]SO+NE spolu '!O9</f>
        <v>104</v>
      </c>
      <c r="F9" s="49">
        <f>'[1]SO+NE spolu '!N9</f>
        <v>180.8</v>
      </c>
      <c r="G9" s="266">
        <f>'SO+NE spolu '!M9</f>
        <v>17</v>
      </c>
      <c r="H9" s="47">
        <f>'SO+NE spolu '!O9</f>
        <v>27</v>
      </c>
      <c r="I9" s="49">
        <f>'SO+NE spolu '!N9</f>
        <v>40.5</v>
      </c>
      <c r="J9" s="166"/>
      <c r="K9" s="47"/>
      <c r="L9" s="48"/>
      <c r="M9" s="260">
        <f t="shared" si="0"/>
        <v>52</v>
      </c>
      <c r="N9" s="105">
        <f t="shared" si="1"/>
        <v>221.3</v>
      </c>
      <c r="O9" s="111">
        <f t="shared" si="2"/>
        <v>131</v>
      </c>
      <c r="P9" s="50">
        <v>3</v>
      </c>
      <c r="Q9" s="4">
        <v>24</v>
      </c>
      <c r="R9" s="4"/>
      <c r="S9" s="4">
        <v>12</v>
      </c>
      <c r="T9" s="4">
        <v>14</v>
      </c>
      <c r="U9" s="4"/>
      <c r="V9" s="4"/>
      <c r="W9" s="4"/>
    </row>
    <row r="10" spans="1:23" ht="18.75" thickBot="1">
      <c r="A10" s="4"/>
      <c r="B10" s="127" t="s">
        <v>24</v>
      </c>
      <c r="C10" s="129" t="s">
        <v>57</v>
      </c>
      <c r="D10" s="264">
        <f>'[1]SO+NE spolu '!M10</f>
        <v>36</v>
      </c>
      <c r="E10" s="52">
        <f>'[1]SO+NE spolu '!O10</f>
        <v>87</v>
      </c>
      <c r="F10" s="54">
        <f>'[1]SO+NE spolu '!N10</f>
        <v>146.8</v>
      </c>
      <c r="G10" s="267">
        <f>'SO+NE spolu '!M10</f>
        <v>56</v>
      </c>
      <c r="H10" s="52">
        <f>'SO+NE spolu '!O10</f>
        <v>0</v>
      </c>
      <c r="I10" s="54">
        <f>'SO+NE spolu '!N10</f>
        <v>0</v>
      </c>
      <c r="J10" s="167"/>
      <c r="K10" s="52"/>
      <c r="L10" s="53"/>
      <c r="M10" s="261">
        <f t="shared" si="0"/>
        <v>92</v>
      </c>
      <c r="N10" s="109">
        <f t="shared" si="1"/>
        <v>146.8</v>
      </c>
      <c r="O10" s="112">
        <f t="shared" si="2"/>
        <v>87</v>
      </c>
      <c r="P10" s="55">
        <v>6</v>
      </c>
      <c r="Q10" s="4">
        <v>27</v>
      </c>
      <c r="R10" s="4"/>
      <c r="S10" s="4">
        <v>47</v>
      </c>
      <c r="T10" s="4">
        <v>5</v>
      </c>
      <c r="U10" s="4"/>
      <c r="V10" s="4"/>
      <c r="W10" s="4"/>
    </row>
    <row r="11" spans="1:23" ht="18" hidden="1">
      <c r="A11" s="4"/>
      <c r="B11" s="38" t="s">
        <v>25</v>
      </c>
      <c r="C11" s="80"/>
      <c r="D11" s="98">
        <f>'SO+NE spolu '!M11</f>
        <v>76</v>
      </c>
      <c r="E11" s="99">
        <f>'SO+NE spolu '!O11</f>
        <v>-16</v>
      </c>
      <c r="F11" s="100">
        <f>'SO+NE spolu '!N11</f>
        <v>-16</v>
      </c>
      <c r="G11" s="101"/>
      <c r="H11" s="99"/>
      <c r="I11" s="100"/>
      <c r="J11" s="101"/>
      <c r="K11" s="99"/>
      <c r="L11" s="106"/>
      <c r="M11" s="107">
        <f t="shared" si="0"/>
        <v>76</v>
      </c>
      <c r="N11" s="102">
        <f t="shared" si="1"/>
        <v>-16</v>
      </c>
      <c r="O11" s="103">
        <f t="shared" si="2"/>
        <v>-16</v>
      </c>
      <c r="P11" s="104"/>
      <c r="Q11" s="4">
        <v>7</v>
      </c>
      <c r="R11" s="4"/>
      <c r="S11" s="4">
        <v>18</v>
      </c>
      <c r="T11" s="4">
        <v>6</v>
      </c>
      <c r="U11" s="4"/>
      <c r="V11" s="4"/>
      <c r="W11" s="4"/>
    </row>
    <row r="12" spans="1:23" ht="18.75" hidden="1" thickBot="1">
      <c r="A12" s="4"/>
      <c r="B12" s="38" t="s">
        <v>26</v>
      </c>
      <c r="C12" s="59"/>
      <c r="D12" s="43">
        <f>'SO+NE spolu '!M12</f>
        <v>76</v>
      </c>
      <c r="E12" s="41">
        <f>'SO+NE spolu '!O12</f>
        <v>-16</v>
      </c>
      <c r="F12" s="44">
        <f>'SO+NE spolu '!N12</f>
        <v>-16</v>
      </c>
      <c r="G12" s="40"/>
      <c r="H12" s="41"/>
      <c r="I12" s="44"/>
      <c r="J12" s="46"/>
      <c r="K12" s="47"/>
      <c r="L12" s="48"/>
      <c r="M12" s="63">
        <f t="shared" si="0"/>
        <v>76</v>
      </c>
      <c r="N12" s="65">
        <f t="shared" si="1"/>
        <v>-16</v>
      </c>
      <c r="O12" s="66">
        <f t="shared" si="2"/>
        <v>-16</v>
      </c>
      <c r="P12" s="50"/>
      <c r="Q12" s="4">
        <v>11</v>
      </c>
      <c r="R12" s="4"/>
      <c r="S12" s="4">
        <v>23</v>
      </c>
      <c r="T12" s="4">
        <v>16</v>
      </c>
      <c r="U12" s="4"/>
      <c r="V12" s="4"/>
      <c r="W12" s="4"/>
    </row>
    <row r="13" spans="1:23" ht="18.75" hidden="1" thickBot="1">
      <c r="A13" s="4"/>
      <c r="B13" s="38" t="s">
        <v>27</v>
      </c>
      <c r="C13" s="59"/>
      <c r="D13" s="43">
        <f>'SO+NE spolu '!M13</f>
        <v>76</v>
      </c>
      <c r="E13" s="41">
        <f>'SO+NE spolu '!O13</f>
        <v>-16</v>
      </c>
      <c r="F13" s="44">
        <f>'SO+NE spolu '!N13</f>
        <v>-16</v>
      </c>
      <c r="G13" s="40"/>
      <c r="H13" s="41"/>
      <c r="I13" s="44"/>
      <c r="J13" s="46"/>
      <c r="K13" s="47"/>
      <c r="L13" s="48"/>
      <c r="M13" s="63">
        <f t="shared" si="0"/>
        <v>76</v>
      </c>
      <c r="N13" s="65">
        <f t="shared" si="1"/>
        <v>-16</v>
      </c>
      <c r="O13" s="66">
        <f t="shared" si="2"/>
        <v>-16</v>
      </c>
      <c r="P13" s="50"/>
      <c r="Q13" s="4">
        <v>32</v>
      </c>
      <c r="R13" s="4"/>
      <c r="S13" s="4">
        <v>30</v>
      </c>
      <c r="T13" s="4">
        <v>16</v>
      </c>
      <c r="U13" s="4"/>
      <c r="V13" s="4"/>
      <c r="W13" s="4"/>
    </row>
    <row r="14" spans="1:23" ht="18.75" hidden="1" thickBot="1">
      <c r="A14" s="4"/>
      <c r="B14" s="38" t="s">
        <v>28</v>
      </c>
      <c r="C14" s="59"/>
      <c r="D14" s="43">
        <f>'SO+NE spolu '!M14</f>
        <v>76</v>
      </c>
      <c r="E14" s="41">
        <f>'SO+NE spolu '!O14</f>
        <v>-16</v>
      </c>
      <c r="F14" s="44">
        <f>'SO+NE spolu '!N14</f>
        <v>-16</v>
      </c>
      <c r="G14" s="40"/>
      <c r="H14" s="41"/>
      <c r="I14" s="44"/>
      <c r="J14" s="46"/>
      <c r="K14" s="47"/>
      <c r="L14" s="48"/>
      <c r="M14" s="63">
        <f t="shared" si="0"/>
        <v>76</v>
      </c>
      <c r="N14" s="65">
        <f t="shared" si="1"/>
        <v>-16</v>
      </c>
      <c r="O14" s="66">
        <f t="shared" si="2"/>
        <v>-16</v>
      </c>
      <c r="P14" s="50"/>
      <c r="Q14" s="4">
        <v>18</v>
      </c>
      <c r="R14" s="4"/>
      <c r="S14" s="4">
        <v>19</v>
      </c>
      <c r="T14" s="4">
        <v>28</v>
      </c>
      <c r="U14" s="4"/>
      <c r="V14" s="4"/>
      <c r="W14" s="4"/>
    </row>
    <row r="15" spans="1:23" ht="18.75" hidden="1" thickBot="1">
      <c r="A15" s="4"/>
      <c r="B15" s="38" t="s">
        <v>29</v>
      </c>
      <c r="C15" s="59"/>
      <c r="D15" s="43">
        <f>'SO+NE spolu '!M15</f>
        <v>76</v>
      </c>
      <c r="E15" s="41">
        <f>'SO+NE spolu '!O15</f>
        <v>-16</v>
      </c>
      <c r="F15" s="44">
        <f>'SO+NE spolu '!N15</f>
        <v>-16</v>
      </c>
      <c r="G15" s="40"/>
      <c r="H15" s="41"/>
      <c r="I15" s="44"/>
      <c r="J15" s="46"/>
      <c r="K15" s="47"/>
      <c r="L15" s="48"/>
      <c r="M15" s="63">
        <f t="shared" si="0"/>
        <v>76</v>
      </c>
      <c r="N15" s="65">
        <f t="shared" si="1"/>
        <v>-16</v>
      </c>
      <c r="O15" s="66">
        <f t="shared" si="2"/>
        <v>-16</v>
      </c>
      <c r="P15" s="50"/>
      <c r="Q15" s="4">
        <v>39</v>
      </c>
      <c r="R15" s="4"/>
      <c r="S15" s="4">
        <v>18</v>
      </c>
      <c r="T15" s="4">
        <v>19</v>
      </c>
      <c r="U15" s="4"/>
      <c r="V15" s="4"/>
      <c r="W15" s="4"/>
    </row>
    <row r="16" spans="1:23" ht="18.75" hidden="1" thickBot="1">
      <c r="A16" s="4"/>
      <c r="B16" s="39" t="s">
        <v>30</v>
      </c>
      <c r="C16" s="59"/>
      <c r="D16" s="77">
        <f>'SO+NE spolu '!M16</f>
        <v>76</v>
      </c>
      <c r="E16" s="41">
        <f>'SO+NE spolu '!O16</f>
        <v>-16</v>
      </c>
      <c r="F16" s="44">
        <f>'SO+NE spolu '!N16</f>
        <v>-16</v>
      </c>
      <c r="G16" s="40"/>
      <c r="H16" s="41"/>
      <c r="I16" s="44"/>
      <c r="J16" s="51"/>
      <c r="K16" s="52"/>
      <c r="L16" s="53"/>
      <c r="M16" s="64">
        <f t="shared" si="0"/>
        <v>76</v>
      </c>
      <c r="N16" s="65">
        <f t="shared" si="1"/>
        <v>-16</v>
      </c>
      <c r="O16" s="66">
        <f t="shared" si="2"/>
        <v>-16</v>
      </c>
      <c r="P16" s="55"/>
      <c r="Q16" s="4">
        <v>12</v>
      </c>
      <c r="R16" s="4"/>
      <c r="S16" s="4">
        <v>28</v>
      </c>
      <c r="T16" s="4">
        <v>17</v>
      </c>
      <c r="U16" s="4"/>
      <c r="V16" s="4"/>
      <c r="W16" s="4"/>
    </row>
    <row r="17" spans="1:23" ht="15">
      <c r="A17" s="4"/>
      <c r="B17" s="56"/>
      <c r="C17" s="57"/>
      <c r="D17" s="78"/>
      <c r="E17" s="58">
        <v>766</v>
      </c>
      <c r="F17" s="58"/>
      <c r="G17" s="58"/>
      <c r="H17" s="58">
        <v>92</v>
      </c>
      <c r="I17" s="58"/>
      <c r="J17" s="58"/>
      <c r="K17" s="58"/>
      <c r="L17" s="58"/>
      <c r="M17" s="58"/>
      <c r="N17" s="57"/>
      <c r="O17" s="57">
        <v>858</v>
      </c>
      <c r="P17" s="57"/>
      <c r="Q17" s="4"/>
      <c r="R17" s="4"/>
      <c r="S17" s="4"/>
      <c r="T17" s="4"/>
      <c r="U17" s="4"/>
      <c r="V17" s="4"/>
      <c r="W17" s="4"/>
    </row>
    <row r="18" spans="1:23" ht="12.75">
      <c r="A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87" t="s">
        <v>69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customHeight="1" thickBot="1">
      <c r="B3" s="217" t="s">
        <v>0</v>
      </c>
      <c r="C3" s="218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51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34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1</v>
      </c>
      <c r="C5" s="143">
        <v>3</v>
      </c>
      <c r="D5" s="145" t="s">
        <v>58</v>
      </c>
      <c r="E5" s="128" t="s">
        <v>54</v>
      </c>
      <c r="F5" s="145" t="s">
        <v>85</v>
      </c>
      <c r="G5" s="146">
        <v>6.1</v>
      </c>
      <c r="H5" s="105">
        <v>7</v>
      </c>
      <c r="I5" s="147">
        <f aca="true" t="shared" si="2" ref="I5:I15">COUNTIF(G$4:G$15,"&lt;"&amp;G5)*ROWS(G$4:G$15)+COUNTIF(H$4:H$15,"&lt;"&amp;H5)</f>
        <v>143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6">
        <v>2</v>
      </c>
      <c r="L5" s="105">
        <v>2</v>
      </c>
      <c r="M5" s="147">
        <f aca="true" t="shared" si="4" ref="M5:M15">COUNTIF(K$4:K$15,"&lt;"&amp;K5)*ROWS(K$4:K$15)+COUNTIF(L$4:L$15,"&lt;"&amp;L5)</f>
        <v>117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2.5</v>
      </c>
      <c r="O5" s="209">
        <f aca="true" t="shared" si="6" ref="O5:O15">SUM(J5,N5)</f>
        <v>3.5</v>
      </c>
      <c r="P5" s="149">
        <f t="shared" si="0"/>
        <v>8.1</v>
      </c>
      <c r="Q5" s="150">
        <f t="shared" si="1"/>
        <v>9</v>
      </c>
      <c r="R5" s="151">
        <f aca="true" t="shared" si="7" ref="R5:R15">(COUNTIF(O$4:O$15,"&gt;"&amp;O5)*ROWS(O$4:O$14)+COUNTIF(P$4:P$15,"&lt;"&amp;P5))*ROWS(O$4:O$15)+COUNTIF(Q$4:Q$15,"&lt;"&amp;Q5)</f>
        <v>1451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152">
        <v>10</v>
      </c>
    </row>
    <row r="6" spans="2:20" ht="18.75">
      <c r="B6" s="142"/>
      <c r="C6" s="143"/>
      <c r="D6" s="145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3</v>
      </c>
      <c r="C7" s="143">
        <v>2</v>
      </c>
      <c r="D7" s="145" t="s">
        <v>64</v>
      </c>
      <c r="E7" s="128" t="s">
        <v>55</v>
      </c>
      <c r="F7" s="145" t="s">
        <v>86</v>
      </c>
      <c r="G7" s="146">
        <v>3</v>
      </c>
      <c r="H7" s="105">
        <v>3</v>
      </c>
      <c r="I7" s="147">
        <f t="shared" si="2"/>
        <v>118</v>
      </c>
      <c r="J7" s="212">
        <f t="shared" si="3"/>
        <v>3</v>
      </c>
      <c r="K7" s="146">
        <v>2</v>
      </c>
      <c r="L7" s="105">
        <v>2</v>
      </c>
      <c r="M7" s="147">
        <f t="shared" si="4"/>
        <v>117</v>
      </c>
      <c r="N7" s="212">
        <f t="shared" si="5"/>
        <v>2.5</v>
      </c>
      <c r="O7" s="209">
        <f t="shared" si="6"/>
        <v>5.5</v>
      </c>
      <c r="P7" s="149">
        <f t="shared" si="0"/>
        <v>5</v>
      </c>
      <c r="Q7" s="150">
        <f t="shared" si="1"/>
        <v>5</v>
      </c>
      <c r="R7" s="151">
        <f t="shared" si="7"/>
        <v>1306</v>
      </c>
      <c r="S7" s="215">
        <f t="shared" si="8"/>
        <v>3</v>
      </c>
      <c r="T7" s="152">
        <v>5</v>
      </c>
    </row>
    <row r="8" spans="2:20" ht="18.75">
      <c r="B8" s="142">
        <v>2</v>
      </c>
      <c r="C8" s="143">
        <v>1</v>
      </c>
      <c r="D8" s="145" t="s">
        <v>62</v>
      </c>
      <c r="E8" s="128" t="s">
        <v>56</v>
      </c>
      <c r="F8" s="145" t="s">
        <v>87</v>
      </c>
      <c r="G8" s="146">
        <v>5.5</v>
      </c>
      <c r="H8" s="105">
        <v>2</v>
      </c>
      <c r="I8" s="147">
        <f t="shared" si="2"/>
        <v>129</v>
      </c>
      <c r="J8" s="212">
        <f t="shared" si="3"/>
        <v>2</v>
      </c>
      <c r="K8" s="146">
        <v>6.5</v>
      </c>
      <c r="L8" s="105">
        <v>2</v>
      </c>
      <c r="M8" s="147">
        <f t="shared" si="4"/>
        <v>141</v>
      </c>
      <c r="N8" s="212">
        <f t="shared" si="5"/>
        <v>1</v>
      </c>
      <c r="O8" s="209">
        <f t="shared" si="6"/>
        <v>3</v>
      </c>
      <c r="P8" s="149">
        <f t="shared" si="0"/>
        <v>12</v>
      </c>
      <c r="Q8" s="150">
        <f t="shared" si="1"/>
        <v>4</v>
      </c>
      <c r="R8" s="151">
        <f t="shared" si="7"/>
        <v>1593</v>
      </c>
      <c r="S8" s="215">
        <f t="shared" si="8"/>
        <v>1</v>
      </c>
      <c r="T8" s="152">
        <v>15</v>
      </c>
    </row>
    <row r="9" spans="2:20" ht="19.5" thickBot="1">
      <c r="B9" s="153"/>
      <c r="C9" s="154"/>
      <c r="D9" s="96" t="s">
        <v>81</v>
      </c>
      <c r="E9" s="129" t="s">
        <v>57</v>
      </c>
      <c r="F9" s="96"/>
      <c r="G9" s="156">
        <v>-1</v>
      </c>
      <c r="H9" s="109">
        <v>0</v>
      </c>
      <c r="I9" s="157">
        <f t="shared" si="2"/>
        <v>6</v>
      </c>
      <c r="J9" s="213">
        <v>7</v>
      </c>
      <c r="K9" s="156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3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6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6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6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6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62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30</v>
      </c>
    </row>
    <row r="17" ht="12.75">
      <c r="Q17">
        <v>18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2.7109375" style="0" hidden="1" customWidth="1"/>
    <col min="2" max="2" width="5.140625" style="0" customWidth="1"/>
    <col min="3" max="3" width="6.140625" style="0" customWidth="1"/>
    <col min="4" max="4" width="19.57421875" style="0" customWidth="1"/>
    <col min="5" max="5" width="14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87" t="s">
        <v>70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customHeight="1" thickBot="1">
      <c r="B3" s="217" t="s">
        <v>0</v>
      </c>
      <c r="C3" s="218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6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63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3</v>
      </c>
      <c r="C5" s="143">
        <v>2</v>
      </c>
      <c r="D5" s="164" t="s">
        <v>88</v>
      </c>
      <c r="E5" s="128" t="s">
        <v>54</v>
      </c>
      <c r="F5" s="145" t="s">
        <v>89</v>
      </c>
      <c r="G5" s="146">
        <v>2.6</v>
      </c>
      <c r="H5" s="105">
        <v>2</v>
      </c>
      <c r="I5" s="147">
        <f aca="true" t="shared" si="2" ref="I5:I15">COUNTIF(G$4:G$15,"&lt;"&amp;G5)*ROWS(G$4:G$15)+COUNTIF(H$4:H$15,"&lt;"&amp;H5)</f>
        <v>143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6">
        <v>3</v>
      </c>
      <c r="L5" s="105">
        <v>1</v>
      </c>
      <c r="M5" s="147">
        <f aca="true" t="shared" si="4" ref="M5:M15">COUNTIF(K$4:K$15,"&lt;"&amp;K5)*ROWS(K$4:K$15)+COUNTIF(L$4:L$15,"&lt;"&amp;L5)</f>
        <v>143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209">
        <f aca="true" t="shared" si="6" ref="O5:O15">SUM(J5,N5)</f>
        <v>2</v>
      </c>
      <c r="P5" s="149">
        <f t="shared" si="0"/>
        <v>5.6</v>
      </c>
      <c r="Q5" s="150">
        <f t="shared" si="1"/>
        <v>3</v>
      </c>
      <c r="R5" s="151">
        <f aca="true" t="shared" si="7" ref="R5:R15">(COUNTIF(O$4:O$15,"&gt;"&amp;O5)*ROWS(O$4:O$14)+COUNTIF(P$4:P$15,"&lt;"&amp;P5))*ROWS(O$4:O$15)+COUNTIF(Q$4:Q$15,"&lt;"&amp;Q5)</f>
        <v>1595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152">
        <v>15</v>
      </c>
    </row>
    <row r="6" spans="2:20" ht="18.75">
      <c r="B6" s="142"/>
      <c r="C6" s="143"/>
      <c r="D6" s="164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2</v>
      </c>
      <c r="C7" s="143">
        <v>1</v>
      </c>
      <c r="D7" s="164" t="s">
        <v>67</v>
      </c>
      <c r="E7" s="128" t="s">
        <v>55</v>
      </c>
      <c r="F7" s="145" t="s">
        <v>90</v>
      </c>
      <c r="G7" s="146">
        <v>2.5</v>
      </c>
      <c r="H7" s="105">
        <v>1</v>
      </c>
      <c r="I7" s="147">
        <f t="shared" si="2"/>
        <v>130</v>
      </c>
      <c r="J7" s="212">
        <f t="shared" si="3"/>
        <v>2</v>
      </c>
      <c r="K7" s="146">
        <v>0</v>
      </c>
      <c r="L7" s="105">
        <v>0</v>
      </c>
      <c r="M7" s="147">
        <f t="shared" si="4"/>
        <v>114</v>
      </c>
      <c r="N7" s="212">
        <f t="shared" si="5"/>
        <v>2.5</v>
      </c>
      <c r="O7" s="209">
        <f t="shared" si="6"/>
        <v>4.5</v>
      </c>
      <c r="P7" s="149">
        <f t="shared" si="0"/>
        <v>2.5</v>
      </c>
      <c r="Q7" s="150">
        <f t="shared" si="1"/>
        <v>1</v>
      </c>
      <c r="R7" s="151">
        <f t="shared" si="7"/>
        <v>1450</v>
      </c>
      <c r="S7" s="215">
        <f t="shared" si="8"/>
        <v>2</v>
      </c>
      <c r="T7" s="152">
        <v>10</v>
      </c>
    </row>
    <row r="8" spans="2:20" ht="18.75">
      <c r="B8" s="142">
        <v>1</v>
      </c>
      <c r="C8" s="143">
        <v>3</v>
      </c>
      <c r="D8" s="164" t="s">
        <v>65</v>
      </c>
      <c r="E8" s="128" t="s">
        <v>56</v>
      </c>
      <c r="F8" s="145" t="s">
        <v>91</v>
      </c>
      <c r="G8" s="146">
        <v>0</v>
      </c>
      <c r="H8" s="105">
        <v>0</v>
      </c>
      <c r="I8" s="147">
        <f t="shared" si="2"/>
        <v>114</v>
      </c>
      <c r="J8" s="212">
        <f t="shared" si="3"/>
        <v>3</v>
      </c>
      <c r="K8" s="146">
        <v>0</v>
      </c>
      <c r="L8" s="105">
        <v>0</v>
      </c>
      <c r="M8" s="147">
        <f t="shared" si="4"/>
        <v>114</v>
      </c>
      <c r="N8" s="212">
        <f t="shared" si="5"/>
        <v>2.5</v>
      </c>
      <c r="O8" s="209">
        <f t="shared" si="6"/>
        <v>5.5</v>
      </c>
      <c r="P8" s="149">
        <f t="shared" si="0"/>
        <v>0</v>
      </c>
      <c r="Q8" s="150">
        <f t="shared" si="1"/>
        <v>0</v>
      </c>
      <c r="R8" s="151">
        <f t="shared" si="7"/>
        <v>1302</v>
      </c>
      <c r="S8" s="215">
        <f t="shared" si="8"/>
        <v>3</v>
      </c>
      <c r="T8" s="152">
        <v>0</v>
      </c>
    </row>
    <row r="9" spans="2:20" ht="19.5" thickBot="1">
      <c r="B9" s="153"/>
      <c r="C9" s="154"/>
      <c r="D9" s="97" t="s">
        <v>81</v>
      </c>
      <c r="E9" s="129" t="s">
        <v>57</v>
      </c>
      <c r="F9" s="96"/>
      <c r="G9" s="156">
        <v>-1</v>
      </c>
      <c r="H9" s="109">
        <v>0</v>
      </c>
      <c r="I9" s="157">
        <f t="shared" si="2"/>
        <v>6</v>
      </c>
      <c r="J9" s="212">
        <v>7</v>
      </c>
      <c r="K9" s="156">
        <v>-1</v>
      </c>
      <c r="L9" s="109">
        <v>0</v>
      </c>
      <c r="M9" s="157">
        <f t="shared" si="4"/>
        <v>6</v>
      </c>
      <c r="N9" s="212">
        <v>7</v>
      </c>
      <c r="O9" s="210">
        <f t="shared" si="6"/>
        <v>14</v>
      </c>
      <c r="P9" s="149">
        <f t="shared" si="0"/>
        <v>-2</v>
      </c>
      <c r="Q9" s="160">
        <v>0</v>
      </c>
      <c r="R9" s="161">
        <f t="shared" si="7"/>
        <v>798</v>
      </c>
      <c r="S9" s="215">
        <v>7</v>
      </c>
      <c r="T9" s="162">
        <v>0</v>
      </c>
    </row>
    <row r="10" spans="2:20" ht="18.75" hidden="1">
      <c r="B10" s="81"/>
      <c r="C10" s="82"/>
      <c r="D10" s="83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6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6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6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6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62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25</v>
      </c>
    </row>
    <row r="17" ht="12.75">
      <c r="Q17">
        <v>4</v>
      </c>
    </row>
  </sheetData>
  <sheetProtection/>
  <mergeCells count="2">
    <mergeCell ref="B2:T2"/>
    <mergeCell ref="B3:C3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87" t="s">
        <v>71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6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63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1</v>
      </c>
      <c r="C5" s="143">
        <v>3</v>
      </c>
      <c r="D5" s="164" t="s">
        <v>92</v>
      </c>
      <c r="E5" s="128" t="s">
        <v>54</v>
      </c>
      <c r="F5" s="145" t="s">
        <v>93</v>
      </c>
      <c r="G5" s="146">
        <v>0</v>
      </c>
      <c r="H5" s="105">
        <v>0</v>
      </c>
      <c r="I5" s="147">
        <f aca="true" t="shared" si="2" ref="I5:I15">COUNTIF(G$4:G$15,"&lt;"&amp;G5)*ROWS(G$4:G$15)+COUNTIF(H$4:H$15,"&lt;"&amp;H5)</f>
        <v>114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2.5</v>
      </c>
      <c r="K5" s="146">
        <v>0</v>
      </c>
      <c r="L5" s="105">
        <v>0</v>
      </c>
      <c r="M5" s="147">
        <f aca="true" t="shared" si="4" ref="M5:M15">COUNTIF(K$4:K$15,"&lt;"&amp;K5)*ROWS(K$4:K$15)+COUNTIF(L$4:L$15,"&lt;"&amp;L5)</f>
        <v>114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209">
        <f aca="true" t="shared" si="6" ref="O5:O15">SUM(J5,N5)</f>
        <v>5.5</v>
      </c>
      <c r="P5" s="149">
        <f t="shared" si="0"/>
        <v>0</v>
      </c>
      <c r="Q5" s="150">
        <f t="shared" si="1"/>
        <v>0</v>
      </c>
      <c r="R5" s="151">
        <f aca="true" t="shared" si="7" ref="R5:R15">(COUNTIF(O$4:O$15,"&gt;"&amp;O5)*ROWS(O$4:O$14)+COUNTIF(P$4:P$15,"&lt;"&amp;P5))*ROWS(O$4:O$15)+COUNTIF(Q$4:Q$15,"&lt;"&amp;Q5)</f>
        <v>1302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152">
        <v>0</v>
      </c>
    </row>
    <row r="6" spans="2:20" ht="18.75">
      <c r="B6" s="142"/>
      <c r="C6" s="143"/>
      <c r="D6" s="164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3</v>
      </c>
      <c r="C7" s="143">
        <v>2</v>
      </c>
      <c r="D7" s="164" t="s">
        <v>61</v>
      </c>
      <c r="E7" s="128" t="s">
        <v>55</v>
      </c>
      <c r="F7" s="145" t="s">
        <v>95</v>
      </c>
      <c r="G7" s="146">
        <v>0</v>
      </c>
      <c r="H7" s="105">
        <v>0</v>
      </c>
      <c r="I7" s="147">
        <f t="shared" si="2"/>
        <v>114</v>
      </c>
      <c r="J7" s="212">
        <f t="shared" si="3"/>
        <v>2.5</v>
      </c>
      <c r="K7" s="146">
        <v>9</v>
      </c>
      <c r="L7" s="105">
        <v>7</v>
      </c>
      <c r="M7" s="147">
        <f t="shared" si="4"/>
        <v>143</v>
      </c>
      <c r="N7" s="212">
        <f t="shared" si="5"/>
        <v>1</v>
      </c>
      <c r="O7" s="209">
        <f t="shared" si="6"/>
        <v>3.5</v>
      </c>
      <c r="P7" s="149">
        <f t="shared" si="0"/>
        <v>9</v>
      </c>
      <c r="Q7" s="150">
        <f t="shared" si="1"/>
        <v>7</v>
      </c>
      <c r="R7" s="151">
        <f t="shared" si="7"/>
        <v>1451</v>
      </c>
      <c r="S7" s="215">
        <f t="shared" si="8"/>
        <v>2</v>
      </c>
      <c r="T7" s="152">
        <v>10</v>
      </c>
    </row>
    <row r="8" spans="2:20" ht="18.75">
      <c r="B8" s="142">
        <v>2</v>
      </c>
      <c r="C8" s="143">
        <v>1</v>
      </c>
      <c r="D8" s="164" t="s">
        <v>60</v>
      </c>
      <c r="E8" s="128" t="s">
        <v>56</v>
      </c>
      <c r="F8" s="145" t="s">
        <v>94</v>
      </c>
      <c r="G8" s="146">
        <v>5</v>
      </c>
      <c r="H8" s="105">
        <v>2</v>
      </c>
      <c r="I8" s="147">
        <f t="shared" si="2"/>
        <v>143</v>
      </c>
      <c r="J8" s="212">
        <f t="shared" si="3"/>
        <v>1</v>
      </c>
      <c r="K8" s="146">
        <v>4</v>
      </c>
      <c r="L8" s="105">
        <v>4</v>
      </c>
      <c r="M8" s="147">
        <f t="shared" si="4"/>
        <v>130</v>
      </c>
      <c r="N8" s="212">
        <f t="shared" si="5"/>
        <v>2</v>
      </c>
      <c r="O8" s="209">
        <f t="shared" si="6"/>
        <v>3</v>
      </c>
      <c r="P8" s="149">
        <f t="shared" si="0"/>
        <v>9</v>
      </c>
      <c r="Q8" s="150">
        <f t="shared" si="1"/>
        <v>6</v>
      </c>
      <c r="R8" s="151">
        <f t="shared" si="7"/>
        <v>1582</v>
      </c>
      <c r="S8" s="215">
        <f t="shared" si="8"/>
        <v>1</v>
      </c>
      <c r="T8" s="152">
        <v>15</v>
      </c>
    </row>
    <row r="9" spans="2:20" ht="19.5" thickBot="1">
      <c r="B9" s="153"/>
      <c r="C9" s="154"/>
      <c r="D9" s="97" t="s">
        <v>81</v>
      </c>
      <c r="E9" s="129" t="s">
        <v>57</v>
      </c>
      <c r="F9" s="96"/>
      <c r="G9" s="156">
        <v>-1</v>
      </c>
      <c r="H9" s="109">
        <v>0</v>
      </c>
      <c r="I9" s="157">
        <f t="shared" si="2"/>
        <v>6</v>
      </c>
      <c r="J9" s="213">
        <v>7</v>
      </c>
      <c r="K9" s="156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3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6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6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6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6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62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25</v>
      </c>
    </row>
    <row r="17" ht="12.75">
      <c r="Q17">
        <v>13</v>
      </c>
    </row>
  </sheetData>
  <sheetProtection/>
  <mergeCells count="2">
    <mergeCell ref="B2:T2"/>
    <mergeCell ref="B3:C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R23" sqref="R23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1.8515625" style="0" customWidth="1"/>
    <col min="17" max="17" width="7.28125" style="0" customWidth="1"/>
    <col min="18" max="18" width="8.42187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4"/>
    </row>
    <row r="2" spans="1:19" ht="54" customHeight="1" thickBot="1">
      <c r="A2" s="4"/>
      <c r="B2" s="190" t="s">
        <v>98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1:26" ht="16.5" customHeight="1" thickBot="1">
      <c r="A3" s="4"/>
      <c r="B3" s="188" t="s">
        <v>9</v>
      </c>
      <c r="C3" s="219" t="s">
        <v>2</v>
      </c>
      <c r="D3" s="220" t="s">
        <v>10</v>
      </c>
      <c r="E3" s="221"/>
      <c r="F3" s="221"/>
      <c r="G3" s="222" t="s">
        <v>11</v>
      </c>
      <c r="H3" s="221"/>
      <c r="I3" s="223"/>
      <c r="J3" s="220" t="s">
        <v>12</v>
      </c>
      <c r="K3" s="221"/>
      <c r="L3" s="221"/>
      <c r="M3" s="222" t="s">
        <v>13</v>
      </c>
      <c r="N3" s="221"/>
      <c r="O3" s="221"/>
      <c r="P3" s="224" t="s">
        <v>47</v>
      </c>
      <c r="Q3" s="225" t="s">
        <v>46</v>
      </c>
      <c r="R3" s="226" t="s">
        <v>14</v>
      </c>
      <c r="S3" s="219" t="s">
        <v>48</v>
      </c>
      <c r="T3" s="3" t="s">
        <v>16</v>
      </c>
      <c r="U3" s="4"/>
      <c r="V3" s="3" t="s">
        <v>17</v>
      </c>
      <c r="W3" s="3" t="s">
        <v>18</v>
      </c>
      <c r="X3" s="4"/>
      <c r="Y3" s="4"/>
      <c r="Z3" s="4"/>
    </row>
    <row r="4" spans="1:26" ht="23.25" thickBot="1">
      <c r="A4" s="4"/>
      <c r="B4" s="189"/>
      <c r="C4" s="227"/>
      <c r="D4" s="228" t="s">
        <v>15</v>
      </c>
      <c r="E4" s="229" t="s">
        <v>31</v>
      </c>
      <c r="F4" s="229" t="s">
        <v>32</v>
      </c>
      <c r="G4" s="230" t="s">
        <v>15</v>
      </c>
      <c r="H4" s="229" t="s">
        <v>31</v>
      </c>
      <c r="I4" s="231" t="s">
        <v>32</v>
      </c>
      <c r="J4" s="228" t="s">
        <v>15</v>
      </c>
      <c r="K4" s="229" t="s">
        <v>31</v>
      </c>
      <c r="L4" s="229" t="s">
        <v>32</v>
      </c>
      <c r="M4" s="230" t="s">
        <v>15</v>
      </c>
      <c r="N4" s="229" t="s">
        <v>31</v>
      </c>
      <c r="O4" s="229" t="s">
        <v>32</v>
      </c>
      <c r="P4" s="232"/>
      <c r="Q4" s="233"/>
      <c r="R4" s="234"/>
      <c r="S4" s="235"/>
      <c r="T4" s="3"/>
      <c r="U4" s="4"/>
      <c r="V4" s="3"/>
      <c r="W4" s="3"/>
      <c r="X4" s="4"/>
      <c r="Y4" s="4"/>
      <c r="Z4" s="4"/>
    </row>
    <row r="5" spans="1:26" ht="18.75" thickBot="1">
      <c r="A5" s="4"/>
      <c r="B5" s="125" t="s">
        <v>19</v>
      </c>
      <c r="C5" s="126" t="s">
        <v>52</v>
      </c>
      <c r="D5" s="262">
        <f>LOOKUP(Sobota_I_kolo_sekt_A!S4,Sobota_I_kolo_sekt_A!S4)</f>
        <v>7</v>
      </c>
      <c r="E5" s="41">
        <f>LOOKUP(Sobota_I_kolo_sekt_A!Q4,Sobota_I_kolo_sekt_A!Q4)</f>
        <v>0</v>
      </c>
      <c r="F5" s="44">
        <f>LOOKUP(Sobota_I_kolo_sekt_A!P4,Sobota_I_kolo_sekt_A!P4)</f>
        <v>-2</v>
      </c>
      <c r="G5" s="262">
        <f>Sobota_I_kolo_sekt_B!S4</f>
        <v>7</v>
      </c>
      <c r="H5" s="41">
        <f>Sobota_I_kolo_sekt_B!Q4</f>
        <v>0</v>
      </c>
      <c r="I5" s="44">
        <f>Sobota_I_kolo_sekt_B!P4</f>
        <v>-2</v>
      </c>
      <c r="J5" s="262">
        <f>Sobota_I_kolo_sekt_C!S4</f>
        <v>7</v>
      </c>
      <c r="K5" s="41">
        <f>Sobota_I_kolo_sekt_C!Q4</f>
        <v>0</v>
      </c>
      <c r="L5" s="44">
        <f>Sobota_I_kolo_sekt_C!P4</f>
        <v>-2</v>
      </c>
      <c r="M5" s="262">
        <f>Sobota_I_kolo_sekt_D!S4</f>
        <v>7</v>
      </c>
      <c r="N5" s="41">
        <f>Sobota_I_kolo_sekt_D!Q4</f>
        <v>0</v>
      </c>
      <c r="O5" s="44">
        <f>Sobota_I_kolo_sekt_D!P4</f>
        <v>-2</v>
      </c>
      <c r="P5" s="236">
        <f>SUM(D5,G5,J5,M5)</f>
        <v>28</v>
      </c>
      <c r="Q5" s="108">
        <f>SUM(E5,H5,K5,N5)</f>
        <v>0</v>
      </c>
      <c r="R5" s="110">
        <f>SUM(F5,I5,L5,O5)</f>
        <v>-8</v>
      </c>
      <c r="S5" s="45"/>
      <c r="T5">
        <v>44</v>
      </c>
      <c r="U5" s="4"/>
      <c r="V5" s="4">
        <v>18</v>
      </c>
      <c r="W5" s="4">
        <v>27</v>
      </c>
      <c r="X5" s="4"/>
      <c r="Y5" s="4"/>
      <c r="Z5" s="4"/>
    </row>
    <row r="6" spans="1:26" ht="18">
      <c r="A6" s="4"/>
      <c r="B6" s="127" t="s">
        <v>20</v>
      </c>
      <c r="C6" s="128" t="s">
        <v>54</v>
      </c>
      <c r="D6" s="263">
        <f>LOOKUP(Sobota_I_kolo_sekt_A!S5,Sobota_I_kolo_sekt_A!S5)</f>
        <v>1</v>
      </c>
      <c r="E6" s="47">
        <f>LOOKUP(Sobota_I_kolo_sekt_A!Q5,Sobota_I_kolo_sekt_A!Q5)</f>
        <v>5</v>
      </c>
      <c r="F6" s="49">
        <f>LOOKUP(Sobota_I_kolo_sekt_A!P5,Sobota_I_kolo_sekt_A!P5)</f>
        <v>9</v>
      </c>
      <c r="G6" s="263">
        <f>Sobota_I_kolo_sekt_B!S5</f>
        <v>2</v>
      </c>
      <c r="H6" s="47">
        <f>Sobota_I_kolo_sekt_B!Q5</f>
        <v>9</v>
      </c>
      <c r="I6" s="49">
        <f>Sobota_I_kolo_sekt_B!P5</f>
        <v>8.1</v>
      </c>
      <c r="J6" s="263">
        <f>Sobota_I_kolo_sekt_C!S5</f>
        <v>1</v>
      </c>
      <c r="K6" s="47">
        <f>Sobota_I_kolo_sekt_C!Q5</f>
        <v>3</v>
      </c>
      <c r="L6" s="49">
        <f>Sobota_I_kolo_sekt_C!P5</f>
        <v>5.6</v>
      </c>
      <c r="M6" s="263">
        <f>Sobota_I_kolo_sekt_D!S5</f>
        <v>3</v>
      </c>
      <c r="N6" s="47">
        <f>Sobota_I_kolo_sekt_D!Q5</f>
        <v>0</v>
      </c>
      <c r="O6" s="49">
        <f>Sobota_I_kolo_sekt_D!P5</f>
        <v>0</v>
      </c>
      <c r="P6" s="237">
        <f aca="true" t="shared" si="0" ref="P6:P15">SUM(D6,G6,J6,M6)</f>
        <v>7</v>
      </c>
      <c r="Q6" s="105">
        <f aca="true" t="shared" si="1" ref="Q6:Q16">SUM(E6,H6,K6,N6)</f>
        <v>17</v>
      </c>
      <c r="R6" s="111">
        <f aca="true" t="shared" si="2" ref="R6:R16">SUM(F6,I6,L6,O6)</f>
        <v>22.700000000000003</v>
      </c>
      <c r="S6" s="50">
        <v>2</v>
      </c>
      <c r="T6" s="5">
        <v>30</v>
      </c>
      <c r="U6" s="4"/>
      <c r="V6" s="4">
        <v>23</v>
      </c>
      <c r="W6" s="4">
        <v>11</v>
      </c>
      <c r="X6" s="4"/>
      <c r="Y6" s="4"/>
      <c r="Z6" s="4"/>
    </row>
    <row r="7" spans="1:26" ht="18">
      <c r="A7" s="4"/>
      <c r="B7" s="127" t="s">
        <v>21</v>
      </c>
      <c r="C7" s="128" t="s">
        <v>53</v>
      </c>
      <c r="D7" s="263">
        <f>LOOKUP(Sobota_I_kolo_sekt_A!S6,Sobota_I_kolo_sekt_A!S6)</f>
        <v>7</v>
      </c>
      <c r="E7" s="47">
        <f>LOOKUP(Sobota_I_kolo_sekt_A!Q6,Sobota_I_kolo_sekt_A!Q6)</f>
        <v>0</v>
      </c>
      <c r="F7" s="49">
        <f>LOOKUP(Sobota_I_kolo_sekt_A!P6,Sobota_I_kolo_sekt_A!P6)</f>
        <v>-2</v>
      </c>
      <c r="G7" s="263">
        <f>Sobota_I_kolo_sekt_B!S6</f>
        <v>7</v>
      </c>
      <c r="H7" s="47">
        <f>Sobota_I_kolo_sekt_B!Q6</f>
        <v>0</v>
      </c>
      <c r="I7" s="49">
        <f>Sobota_I_kolo_sekt_B!P6</f>
        <v>-2</v>
      </c>
      <c r="J7" s="263">
        <f>Sobota_I_kolo_sekt_C!S6</f>
        <v>7</v>
      </c>
      <c r="K7" s="47">
        <f>Sobota_I_kolo_sekt_C!Q6</f>
        <v>0</v>
      </c>
      <c r="L7" s="49">
        <f>Sobota_I_kolo_sekt_C!P6</f>
        <v>-2</v>
      </c>
      <c r="M7" s="263">
        <f>Sobota_I_kolo_sekt_D!S6</f>
        <v>7</v>
      </c>
      <c r="N7" s="47">
        <f>Sobota_I_kolo_sekt_D!Q6</f>
        <v>0</v>
      </c>
      <c r="O7" s="49">
        <f>Sobota_I_kolo_sekt_D!P6</f>
        <v>-2</v>
      </c>
      <c r="P7" s="237">
        <f t="shared" si="0"/>
        <v>28</v>
      </c>
      <c r="Q7" s="105">
        <f t="shared" si="1"/>
        <v>0</v>
      </c>
      <c r="R7" s="111">
        <f t="shared" si="2"/>
        <v>-8</v>
      </c>
      <c r="S7" s="50"/>
      <c r="T7" s="4">
        <v>23</v>
      </c>
      <c r="U7" s="4"/>
      <c r="V7" s="4">
        <v>23</v>
      </c>
      <c r="W7" s="4">
        <v>5</v>
      </c>
      <c r="X7" s="4"/>
      <c r="Y7" s="4"/>
      <c r="Z7" s="4"/>
    </row>
    <row r="8" spans="1:26" ht="18">
      <c r="A8" s="4"/>
      <c r="B8" s="127" t="s">
        <v>22</v>
      </c>
      <c r="C8" s="128" t="s">
        <v>55</v>
      </c>
      <c r="D8" s="263">
        <f>LOOKUP(Sobota_I_kolo_sekt_A!S7,Sobota_I_kolo_sekt_A!S7)</f>
        <v>3</v>
      </c>
      <c r="E8" s="47">
        <f>LOOKUP(Sobota_I_kolo_sekt_A!Q7,Sobota_I_kolo_sekt_A!Q7)</f>
        <v>1</v>
      </c>
      <c r="F8" s="49">
        <f>LOOKUP(Sobota_I_kolo_sekt_A!P7,Sobota_I_kolo_sekt_A!P7)</f>
        <v>1</v>
      </c>
      <c r="G8" s="263">
        <f>Sobota_I_kolo_sekt_B!S7</f>
        <v>3</v>
      </c>
      <c r="H8" s="47">
        <f>Sobota_I_kolo_sekt_B!Q7</f>
        <v>5</v>
      </c>
      <c r="I8" s="49">
        <f>Sobota_I_kolo_sekt_B!P7</f>
        <v>5</v>
      </c>
      <c r="J8" s="263">
        <f>Sobota_I_kolo_sekt_C!S7</f>
        <v>2</v>
      </c>
      <c r="K8" s="47">
        <f>Sobota_I_kolo_sekt_C!Q7</f>
        <v>1</v>
      </c>
      <c r="L8" s="49">
        <f>Sobota_I_kolo_sekt_C!P7</f>
        <v>2.5</v>
      </c>
      <c r="M8" s="263">
        <f>Sobota_I_kolo_sekt_D!S7</f>
        <v>2</v>
      </c>
      <c r="N8" s="47">
        <f>Sobota_I_kolo_sekt_D!Q7</f>
        <v>7</v>
      </c>
      <c r="O8" s="49">
        <f>Sobota_I_kolo_sekt_D!P7</f>
        <v>9</v>
      </c>
      <c r="P8" s="237">
        <f t="shared" si="0"/>
        <v>10</v>
      </c>
      <c r="Q8" s="105">
        <f t="shared" si="1"/>
        <v>14</v>
      </c>
      <c r="R8" s="111">
        <f t="shared" si="2"/>
        <v>17.5</v>
      </c>
      <c r="S8" s="50">
        <v>3</v>
      </c>
      <c r="T8" s="4">
        <v>26</v>
      </c>
      <c r="U8" s="4"/>
      <c r="V8" s="4">
        <v>23</v>
      </c>
      <c r="W8" s="4">
        <v>27</v>
      </c>
      <c r="X8" s="4"/>
      <c r="Y8" s="4"/>
      <c r="Z8" s="4"/>
    </row>
    <row r="9" spans="1:26" ht="18">
      <c r="A9" s="4"/>
      <c r="B9" s="127" t="s">
        <v>23</v>
      </c>
      <c r="C9" s="128" t="s">
        <v>56</v>
      </c>
      <c r="D9" s="263">
        <f>LOOKUP(Sobota_I_kolo_sekt_A!S8,Sobota_I_kolo_sekt_A!S8)</f>
        <v>2</v>
      </c>
      <c r="E9" s="47">
        <f>LOOKUP(Sobota_I_kolo_sekt_A!Q8,Sobota_I_kolo_sekt_A!Q8)</f>
        <v>3</v>
      </c>
      <c r="F9" s="49">
        <f>LOOKUP(Sobota_I_kolo_sekt_A!P8,Sobota_I_kolo_sekt_A!P8)</f>
        <v>4.5</v>
      </c>
      <c r="G9" s="263">
        <f>Sobota_I_kolo_sekt_B!S8</f>
        <v>1</v>
      </c>
      <c r="H9" s="47">
        <f>Sobota_I_kolo_sekt_B!Q8</f>
        <v>4</v>
      </c>
      <c r="I9" s="49">
        <f>Sobota_I_kolo_sekt_B!P8</f>
        <v>12</v>
      </c>
      <c r="J9" s="263">
        <f>Sobota_I_kolo_sekt_C!S8</f>
        <v>3</v>
      </c>
      <c r="K9" s="47">
        <f>Sobota_I_kolo_sekt_C!Q8</f>
        <v>0</v>
      </c>
      <c r="L9" s="49">
        <f>Sobota_I_kolo_sekt_C!P8</f>
        <v>0</v>
      </c>
      <c r="M9" s="263">
        <f>Sobota_I_kolo_sekt_D!S8</f>
        <v>1</v>
      </c>
      <c r="N9" s="47">
        <f>Sobota_I_kolo_sekt_D!Q8</f>
        <v>6</v>
      </c>
      <c r="O9" s="49">
        <f>Sobota_I_kolo_sekt_D!P8</f>
        <v>9</v>
      </c>
      <c r="P9" s="237">
        <f t="shared" si="0"/>
        <v>7</v>
      </c>
      <c r="Q9" s="105">
        <f t="shared" si="1"/>
        <v>13</v>
      </c>
      <c r="R9" s="111">
        <f t="shared" si="2"/>
        <v>25.5</v>
      </c>
      <c r="S9" s="50">
        <v>1</v>
      </c>
      <c r="T9" s="4">
        <v>24</v>
      </c>
      <c r="U9" s="4"/>
      <c r="V9" s="4">
        <v>12</v>
      </c>
      <c r="W9" s="4">
        <v>14</v>
      </c>
      <c r="X9" s="4"/>
      <c r="Y9" s="4"/>
      <c r="Z9" s="4"/>
    </row>
    <row r="10" spans="1:26" ht="18.75" thickBot="1">
      <c r="A10" s="4"/>
      <c r="B10" s="127" t="s">
        <v>24</v>
      </c>
      <c r="C10" s="129" t="s">
        <v>57</v>
      </c>
      <c r="D10" s="264">
        <f>LOOKUP(Sobota_I_kolo_sekt_A!S9,Sobota_I_kolo_sekt_A!S9)</f>
        <v>7</v>
      </c>
      <c r="E10" s="52">
        <f>LOOKUP(Sobota_I_kolo_sekt_A!Q9,Sobota_I_kolo_sekt_A!Q9)</f>
        <v>0</v>
      </c>
      <c r="F10" s="54">
        <f>LOOKUP(Sobota_I_kolo_sekt_A!P9,Sobota_I_kolo_sekt_A!P9)</f>
        <v>-2</v>
      </c>
      <c r="G10" s="264">
        <f>Sobota_I_kolo_sekt_B!S9</f>
        <v>7</v>
      </c>
      <c r="H10" s="52">
        <f>Sobota_I_kolo_sekt_B!Q9</f>
        <v>0</v>
      </c>
      <c r="I10" s="54">
        <f>Sobota_I_kolo_sekt_B!P9</f>
        <v>-2</v>
      </c>
      <c r="J10" s="264">
        <f>Sobota_I_kolo_sekt_C!S9</f>
        <v>7</v>
      </c>
      <c r="K10" s="52">
        <f>Sobota_I_kolo_sekt_C!Q9</f>
        <v>0</v>
      </c>
      <c r="L10" s="54">
        <f>Sobota_I_kolo_sekt_C!P9</f>
        <v>-2</v>
      </c>
      <c r="M10" s="264">
        <f>Sobota_I_kolo_sekt_D!S9</f>
        <v>7</v>
      </c>
      <c r="N10" s="52">
        <f>Sobota_I_kolo_sekt_D!Q9</f>
        <v>0</v>
      </c>
      <c r="O10" s="54">
        <f>Sobota_I_kolo_sekt_D!P9</f>
        <v>-2</v>
      </c>
      <c r="P10" s="238">
        <f t="shared" si="0"/>
        <v>28</v>
      </c>
      <c r="Q10" s="109">
        <f t="shared" si="1"/>
        <v>0</v>
      </c>
      <c r="R10" s="112">
        <f t="shared" si="2"/>
        <v>-8</v>
      </c>
      <c r="S10" s="50"/>
      <c r="T10" s="4">
        <v>27</v>
      </c>
      <c r="U10" s="4"/>
      <c r="V10" s="4">
        <v>47</v>
      </c>
      <c r="W10" s="4">
        <v>5</v>
      </c>
      <c r="X10" s="4"/>
      <c r="Y10" s="4"/>
      <c r="Z10" s="4"/>
    </row>
    <row r="11" spans="1:26" ht="18" hidden="1">
      <c r="A11" s="4"/>
      <c r="B11" s="38" t="s">
        <v>25</v>
      </c>
      <c r="C11" s="80"/>
      <c r="D11" s="122">
        <f>LOOKUP(Sobota_I_kolo_sekt_A!S10,Sobota_I_kolo_sekt_A!S10)</f>
        <v>9.5</v>
      </c>
      <c r="E11" s="99">
        <f>LOOKUP(Sobota_I_kolo_sekt_A!Q10,Sobota_I_kolo_sekt_A!Q10)</f>
        <v>-2</v>
      </c>
      <c r="F11" s="100">
        <f>LOOKUP(Sobota_I_kolo_sekt_A!P10,Sobota_I_kolo_sekt_A!P10)</f>
        <v>-2</v>
      </c>
      <c r="G11" s="123">
        <f>Sobota_I_kolo_sekt_B!S10</f>
        <v>9.5</v>
      </c>
      <c r="H11" s="99">
        <f>Sobota_I_kolo_sekt_B!Q10</f>
        <v>-2</v>
      </c>
      <c r="I11" s="100">
        <f>Sobota_I_kolo_sekt_B!P10</f>
        <v>-2</v>
      </c>
      <c r="J11" s="123">
        <f>Sobota_I_kolo_sekt_C!S10</f>
        <v>9.5</v>
      </c>
      <c r="K11" s="99">
        <f>Sobota_I_kolo_sekt_C!Q10</f>
        <v>-2</v>
      </c>
      <c r="L11" s="106">
        <f>Sobota_I_kolo_sekt_C!P10</f>
        <v>-2</v>
      </c>
      <c r="M11" s="122">
        <f>Sobota_I_kolo_sekt_D!S10</f>
        <v>9.5</v>
      </c>
      <c r="N11" s="99">
        <f>Sobota_I_kolo_sekt_D!Q10</f>
        <v>-2</v>
      </c>
      <c r="O11" s="100">
        <f>Sobota_I_kolo_sekt_D!P10</f>
        <v>-2</v>
      </c>
      <c r="P11" s="124">
        <f t="shared" si="0"/>
        <v>38</v>
      </c>
      <c r="Q11" s="120">
        <f t="shared" si="1"/>
        <v>-8</v>
      </c>
      <c r="R11" s="121">
        <f t="shared" si="2"/>
        <v>-8</v>
      </c>
      <c r="S11" s="50">
        <v>1</v>
      </c>
      <c r="T11" s="4">
        <v>7</v>
      </c>
      <c r="U11" s="4"/>
      <c r="V11" s="4">
        <v>18</v>
      </c>
      <c r="W11" s="4">
        <v>6</v>
      </c>
      <c r="X11" s="4"/>
      <c r="Y11" s="4"/>
      <c r="Z11" s="4"/>
    </row>
    <row r="12" spans="1:26" ht="18.75" hidden="1" thickBot="1">
      <c r="A12" s="4"/>
      <c r="B12" s="38" t="s">
        <v>26</v>
      </c>
      <c r="C12" s="59"/>
      <c r="D12" s="69">
        <f>LOOKUP(Sobota_I_kolo_sekt_A!S11,Sobota_I_kolo_sekt_A!S11)</f>
        <v>9.5</v>
      </c>
      <c r="E12" s="47">
        <f>LOOKUP(Sobota_I_kolo_sekt_A!Q11,Sobota_I_kolo_sekt_A!Q11)</f>
        <v>-2</v>
      </c>
      <c r="F12" s="49">
        <f>LOOKUP(Sobota_I_kolo_sekt_A!P11,Sobota_I_kolo_sekt_A!P11)</f>
        <v>-2</v>
      </c>
      <c r="G12" s="71">
        <f>Sobota_I_kolo_sekt_B!S11</f>
        <v>9.5</v>
      </c>
      <c r="H12" s="41">
        <f>Sobota_I_kolo_sekt_B!Q11</f>
        <v>-2</v>
      </c>
      <c r="I12" s="44">
        <f>Sobota_I_kolo_sekt_B!P11</f>
        <v>-2</v>
      </c>
      <c r="J12" s="71">
        <f>Sobota_I_kolo_sekt_C!S11</f>
        <v>9.5</v>
      </c>
      <c r="K12" s="41">
        <f>Sobota_I_kolo_sekt_C!Q11</f>
        <v>-2</v>
      </c>
      <c r="L12" s="42">
        <f>Sobota_I_kolo_sekt_C!P11</f>
        <v>-2</v>
      </c>
      <c r="M12" s="68">
        <f>Sobota_I_kolo_sekt_D!S11</f>
        <v>9.5</v>
      </c>
      <c r="N12" s="41">
        <f>Sobota_I_kolo_sekt_D!Q11</f>
        <v>-2</v>
      </c>
      <c r="O12" s="44">
        <f>Sobota_I_kolo_sekt_D!P11</f>
        <v>-2</v>
      </c>
      <c r="P12" s="67">
        <f t="shared" si="0"/>
        <v>38</v>
      </c>
      <c r="Q12" s="34">
        <f t="shared" si="1"/>
        <v>-8</v>
      </c>
      <c r="R12" s="36">
        <f t="shared" si="2"/>
        <v>-8</v>
      </c>
      <c r="S12" s="50">
        <v>1</v>
      </c>
      <c r="T12" s="4">
        <v>11</v>
      </c>
      <c r="U12" s="4"/>
      <c r="V12" s="4">
        <v>23</v>
      </c>
      <c r="W12" s="4">
        <v>16</v>
      </c>
      <c r="X12" s="4"/>
      <c r="Y12" s="4"/>
      <c r="Z12" s="4"/>
    </row>
    <row r="13" spans="1:26" ht="18.75" hidden="1" thickBot="1">
      <c r="A13" s="4"/>
      <c r="B13" s="38" t="s">
        <v>27</v>
      </c>
      <c r="C13" s="59"/>
      <c r="D13" s="69">
        <f>LOOKUP(Sobota_I_kolo_sekt_A!S12,Sobota_I_kolo_sekt_A!S12)</f>
        <v>9.5</v>
      </c>
      <c r="E13" s="47">
        <f>LOOKUP(Sobota_I_kolo_sekt_A!Q12,Sobota_I_kolo_sekt_A!Q12)</f>
        <v>-2</v>
      </c>
      <c r="F13" s="49">
        <f>LOOKUP(Sobota_I_kolo_sekt_A!P12,Sobota_I_kolo_sekt_A!P12)</f>
        <v>-2</v>
      </c>
      <c r="G13" s="71">
        <f>Sobota_I_kolo_sekt_B!S12</f>
        <v>9.5</v>
      </c>
      <c r="H13" s="41">
        <f>Sobota_I_kolo_sekt_B!Q12</f>
        <v>-2</v>
      </c>
      <c r="I13" s="44">
        <f>Sobota_I_kolo_sekt_B!P12</f>
        <v>-2</v>
      </c>
      <c r="J13" s="71">
        <f>Sobota_I_kolo_sekt_C!S12</f>
        <v>9.5</v>
      </c>
      <c r="K13" s="41">
        <f>Sobota_I_kolo_sekt_C!Q12</f>
        <v>-2</v>
      </c>
      <c r="L13" s="42">
        <f>Sobota_I_kolo_sekt_C!P12</f>
        <v>-2</v>
      </c>
      <c r="M13" s="68">
        <f>Sobota_I_kolo_sekt_D!S12</f>
        <v>9.5</v>
      </c>
      <c r="N13" s="41">
        <f>Sobota_I_kolo_sekt_D!Q12</f>
        <v>-2</v>
      </c>
      <c r="O13" s="44">
        <f>Sobota_I_kolo_sekt_D!P12</f>
        <v>-2</v>
      </c>
      <c r="P13" s="67">
        <f t="shared" si="0"/>
        <v>38</v>
      </c>
      <c r="Q13" s="34">
        <f t="shared" si="1"/>
        <v>-8</v>
      </c>
      <c r="R13" s="36">
        <f t="shared" si="2"/>
        <v>-8</v>
      </c>
      <c r="S13" s="50">
        <v>1</v>
      </c>
      <c r="T13" s="4">
        <v>32</v>
      </c>
      <c r="U13" s="4"/>
      <c r="V13" s="4">
        <v>30</v>
      </c>
      <c r="W13" s="4">
        <v>16</v>
      </c>
      <c r="X13" s="4"/>
      <c r="Y13" s="4"/>
      <c r="Z13" s="4"/>
    </row>
    <row r="14" spans="1:26" ht="18.75" hidden="1" thickBot="1">
      <c r="A14" s="4"/>
      <c r="B14" s="38" t="s">
        <v>28</v>
      </c>
      <c r="C14" s="59"/>
      <c r="D14" s="69">
        <f>LOOKUP(Sobota_I_kolo_sekt_A!S13,Sobota_I_kolo_sekt_A!S13)</f>
        <v>9.5</v>
      </c>
      <c r="E14" s="47">
        <f>LOOKUP(Sobota_I_kolo_sekt_A!Q13,Sobota_I_kolo_sekt_A!Q13)</f>
        <v>-2</v>
      </c>
      <c r="F14" s="49">
        <f>LOOKUP(Sobota_I_kolo_sekt_A!P13,Sobota_I_kolo_sekt_A!P13)</f>
        <v>-2</v>
      </c>
      <c r="G14" s="71">
        <f>Sobota_I_kolo_sekt_B!S13</f>
        <v>9.5</v>
      </c>
      <c r="H14" s="41">
        <f>Sobota_I_kolo_sekt_B!Q13</f>
        <v>-2</v>
      </c>
      <c r="I14" s="44">
        <f>Sobota_I_kolo_sekt_B!P13</f>
        <v>-2</v>
      </c>
      <c r="J14" s="71">
        <f>Sobota_I_kolo_sekt_C!S13</f>
        <v>9.5</v>
      </c>
      <c r="K14" s="41">
        <f>Sobota_I_kolo_sekt_C!Q13</f>
        <v>-2</v>
      </c>
      <c r="L14" s="42">
        <f>Sobota_I_kolo_sekt_C!P13</f>
        <v>-2</v>
      </c>
      <c r="M14" s="68">
        <f>Sobota_I_kolo_sekt_D!S13</f>
        <v>9.5</v>
      </c>
      <c r="N14" s="41">
        <f>Sobota_I_kolo_sekt_D!Q13</f>
        <v>-2</v>
      </c>
      <c r="O14" s="44">
        <f>Sobota_I_kolo_sekt_D!P13</f>
        <v>-2</v>
      </c>
      <c r="P14" s="67">
        <f t="shared" si="0"/>
        <v>38</v>
      </c>
      <c r="Q14" s="34">
        <f t="shared" si="1"/>
        <v>-8</v>
      </c>
      <c r="R14" s="36">
        <f t="shared" si="2"/>
        <v>-8</v>
      </c>
      <c r="S14" s="50">
        <v>1</v>
      </c>
      <c r="T14" s="4">
        <v>18</v>
      </c>
      <c r="U14" s="4"/>
      <c r="V14" s="4">
        <v>19</v>
      </c>
      <c r="W14" s="4">
        <v>28</v>
      </c>
      <c r="X14" s="4"/>
      <c r="Y14" s="4"/>
      <c r="Z14" s="4"/>
    </row>
    <row r="15" spans="1:26" ht="18.75" hidden="1" thickBot="1">
      <c r="A15" s="4"/>
      <c r="B15" s="38" t="s">
        <v>29</v>
      </c>
      <c r="C15" s="59"/>
      <c r="D15" s="69">
        <f>LOOKUP(Sobota_I_kolo_sekt_A!S14,Sobota_I_kolo_sekt_A!S14)</f>
        <v>9.5</v>
      </c>
      <c r="E15" s="47">
        <f>LOOKUP(Sobota_I_kolo_sekt_A!Q14,Sobota_I_kolo_sekt_A!Q14)</f>
        <v>-2</v>
      </c>
      <c r="F15" s="49">
        <f>LOOKUP(Sobota_I_kolo_sekt_A!P14,Sobota_I_kolo_sekt_A!P14)</f>
        <v>-2</v>
      </c>
      <c r="G15" s="71">
        <f>Sobota_I_kolo_sekt_B!S14</f>
        <v>9.5</v>
      </c>
      <c r="H15" s="41">
        <f>Sobota_I_kolo_sekt_B!Q14</f>
        <v>-2</v>
      </c>
      <c r="I15" s="44">
        <f>Sobota_I_kolo_sekt_B!P14</f>
        <v>-2</v>
      </c>
      <c r="J15" s="71">
        <f>Sobota_I_kolo_sekt_C!S14</f>
        <v>9.5</v>
      </c>
      <c r="K15" s="41">
        <f>Sobota_I_kolo_sekt_C!Q14</f>
        <v>-2</v>
      </c>
      <c r="L15" s="42">
        <f>Sobota_I_kolo_sekt_C!P14</f>
        <v>-2</v>
      </c>
      <c r="M15" s="68">
        <f>Sobota_I_kolo_sekt_D!S14</f>
        <v>9.5</v>
      </c>
      <c r="N15" s="41">
        <f>Sobota_I_kolo_sekt_D!Q14</f>
        <v>-2</v>
      </c>
      <c r="O15" s="44">
        <f>Sobota_I_kolo_sekt_D!P14</f>
        <v>-2</v>
      </c>
      <c r="P15" s="67">
        <f t="shared" si="0"/>
        <v>38</v>
      </c>
      <c r="Q15" s="34">
        <f t="shared" si="1"/>
        <v>-8</v>
      </c>
      <c r="R15" s="36">
        <f t="shared" si="2"/>
        <v>-8</v>
      </c>
      <c r="S15" s="50">
        <v>1</v>
      </c>
      <c r="T15" s="4">
        <v>39</v>
      </c>
      <c r="U15" s="4"/>
      <c r="V15" s="4">
        <v>18</v>
      </c>
      <c r="W15" s="4">
        <v>19</v>
      </c>
      <c r="X15" s="4"/>
      <c r="Y15" s="4"/>
      <c r="Z15" s="4"/>
    </row>
    <row r="16" spans="1:26" ht="18.75" hidden="1" thickBot="1">
      <c r="A16" s="4"/>
      <c r="B16" s="39" t="s">
        <v>30</v>
      </c>
      <c r="C16" s="59"/>
      <c r="D16" s="70">
        <f>LOOKUP(Sobota_I_kolo_sekt_A!S15,Sobota_I_kolo_sekt_A!S15)</f>
        <v>9.5</v>
      </c>
      <c r="E16" s="52">
        <f>LOOKUP(Sobota_I_kolo_sekt_A!Q15,Sobota_I_kolo_sekt_A!Q15)</f>
        <v>-2</v>
      </c>
      <c r="F16" s="54">
        <f>LOOKUP(Sobota_I_kolo_sekt_A!P15,Sobota_I_kolo_sekt_A!P15)</f>
        <v>-2</v>
      </c>
      <c r="G16" s="71">
        <f>Sobota_I_kolo_sekt_B!S15</f>
        <v>9.5</v>
      </c>
      <c r="H16" s="41">
        <f>Sobota_I_kolo_sekt_B!Q15</f>
        <v>-2</v>
      </c>
      <c r="I16" s="44">
        <f>Sobota_I_kolo_sekt_B!P15</f>
        <v>-2</v>
      </c>
      <c r="J16" s="71">
        <f>Sobota_I_kolo_sekt_C!S15</f>
        <v>9.5</v>
      </c>
      <c r="K16" s="41">
        <f>Sobota_I_kolo_sekt_C!Q15</f>
        <v>-2</v>
      </c>
      <c r="L16" s="42">
        <f>Sobota_I_kolo_sekt_C!P15</f>
        <v>-2</v>
      </c>
      <c r="M16" s="68">
        <f>Sobota_I_kolo_sekt_D!S15</f>
        <v>9.5</v>
      </c>
      <c r="N16" s="41">
        <f>Sobota_I_kolo_sekt_D!Q15</f>
        <v>-2</v>
      </c>
      <c r="O16" s="44">
        <f>Sobota_I_kolo_sekt_D!P15</f>
        <v>-2</v>
      </c>
      <c r="P16" s="67">
        <f>SUM(D16,G16,J16,M16)</f>
        <v>38</v>
      </c>
      <c r="Q16" s="35">
        <f t="shared" si="1"/>
        <v>-8</v>
      </c>
      <c r="R16" s="37">
        <f t="shared" si="2"/>
        <v>-8</v>
      </c>
      <c r="S16" s="55">
        <v>1</v>
      </c>
      <c r="T16" s="4">
        <v>12</v>
      </c>
      <c r="U16" s="4"/>
      <c r="V16" s="4">
        <v>28</v>
      </c>
      <c r="W16" s="4">
        <v>17</v>
      </c>
      <c r="X16" s="4"/>
      <c r="Y16" s="4"/>
      <c r="Z16" s="4"/>
    </row>
    <row r="17" spans="1:26" ht="12.75" hidden="1">
      <c r="A17" s="4"/>
      <c r="B17" s="56"/>
      <c r="C17" s="57"/>
      <c r="D17" s="58">
        <f>SUM(D5:D16)</f>
        <v>84</v>
      </c>
      <c r="E17" s="58">
        <f aca="true" t="shared" si="3" ref="E17:P17">SUM(E5:E16)</f>
        <v>-3</v>
      </c>
      <c r="F17" s="58">
        <f t="shared" si="3"/>
        <v>-3.5</v>
      </c>
      <c r="G17" s="58">
        <f t="shared" si="3"/>
        <v>84</v>
      </c>
      <c r="H17" s="58">
        <f t="shared" si="3"/>
        <v>6</v>
      </c>
      <c r="I17" s="58">
        <f t="shared" si="3"/>
        <v>7.100000000000001</v>
      </c>
      <c r="J17" s="58">
        <f t="shared" si="3"/>
        <v>84</v>
      </c>
      <c r="K17" s="58">
        <f t="shared" si="3"/>
        <v>-8</v>
      </c>
      <c r="L17" s="58">
        <f t="shared" si="3"/>
        <v>-9.9</v>
      </c>
      <c r="M17" s="58">
        <f t="shared" si="3"/>
        <v>84</v>
      </c>
      <c r="N17" s="58">
        <f t="shared" si="3"/>
        <v>1</v>
      </c>
      <c r="O17" s="58">
        <f t="shared" si="3"/>
        <v>0</v>
      </c>
      <c r="P17" s="58">
        <f t="shared" si="3"/>
        <v>336</v>
      </c>
      <c r="Q17" s="57"/>
      <c r="R17" s="57"/>
      <c r="S17" s="57"/>
      <c r="T17" s="4"/>
      <c r="U17" s="4"/>
      <c r="V17" s="4"/>
      <c r="W17" s="4"/>
      <c r="X17" s="4"/>
      <c r="Y17" s="4"/>
      <c r="Z17" s="4"/>
    </row>
    <row r="18" spans="1:26" ht="15">
      <c r="A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71">
        <v>44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sheetProtection selectLockedCells="1" selectUnlockedCells="1"/>
  <mergeCells count="11">
    <mergeCell ref="C3:C4"/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20.28125" style="0" customWidth="1"/>
    <col min="5" max="5" width="14.851562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87" t="s">
        <v>72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6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63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3</v>
      </c>
      <c r="C5" s="143">
        <v>2</v>
      </c>
      <c r="D5" s="164" t="s">
        <v>92</v>
      </c>
      <c r="E5" s="128" t="s">
        <v>54</v>
      </c>
      <c r="F5" s="145" t="s">
        <v>83</v>
      </c>
      <c r="G5" s="146">
        <v>0</v>
      </c>
      <c r="H5" s="105">
        <v>0</v>
      </c>
      <c r="I5" s="147">
        <f aca="true" t="shared" si="2" ref="I5:I15">COUNTIF(G$4:G$15,"&lt;"&amp;G5)*ROWS(G$4:G$15)+COUNTIF(H$4:H$15,"&lt;"&amp;H5)</f>
        <v>114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146">
        <v>0</v>
      </c>
      <c r="L5" s="105">
        <v>0</v>
      </c>
      <c r="M5" s="147">
        <f aca="true" t="shared" si="4" ref="M5:M15">COUNTIF(K$4:K$15,"&lt;"&amp;K5)*ROWS(K$4:K$15)+COUNTIF(L$4:L$15,"&lt;"&amp;L5)</f>
        <v>114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209">
        <f aca="true" t="shared" si="6" ref="O5:O15">SUM(J5,N5)</f>
        <v>5</v>
      </c>
      <c r="P5" s="149">
        <f t="shared" si="0"/>
        <v>0</v>
      </c>
      <c r="Q5" s="150">
        <f t="shared" si="1"/>
        <v>0</v>
      </c>
      <c r="R5" s="151">
        <f aca="true" t="shared" si="7" ref="R5:R15">(COUNTIF(O$4:O$15,"&gt;"&amp;O5)*ROWS(O$4:O$14)+COUNTIF(P$4:P$15,"&lt;"&amp;P5))*ROWS(O$4:O$15)+COUNTIF(Q$4:Q$15,"&lt;"&amp;Q5)</f>
        <v>1302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152">
        <v>0</v>
      </c>
    </row>
    <row r="6" spans="2:20" ht="18.75">
      <c r="B6" s="142"/>
      <c r="C6" s="143"/>
      <c r="D6" s="164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1</v>
      </c>
      <c r="C7" s="143">
        <v>3</v>
      </c>
      <c r="D7" s="164" t="s">
        <v>61</v>
      </c>
      <c r="E7" s="128" t="s">
        <v>55</v>
      </c>
      <c r="F7" s="145" t="s">
        <v>84</v>
      </c>
      <c r="G7" s="146">
        <v>4.1</v>
      </c>
      <c r="H7" s="105">
        <v>3</v>
      </c>
      <c r="I7" s="147">
        <f t="shared" si="2"/>
        <v>143</v>
      </c>
      <c r="J7" s="212">
        <f t="shared" si="3"/>
        <v>1</v>
      </c>
      <c r="K7" s="146">
        <v>0</v>
      </c>
      <c r="L7" s="105">
        <v>0</v>
      </c>
      <c r="M7" s="147">
        <f t="shared" si="4"/>
        <v>114</v>
      </c>
      <c r="N7" s="212">
        <f t="shared" si="5"/>
        <v>2</v>
      </c>
      <c r="O7" s="209">
        <f t="shared" si="6"/>
        <v>3</v>
      </c>
      <c r="P7" s="149">
        <f t="shared" si="0"/>
        <v>4.1</v>
      </c>
      <c r="Q7" s="150">
        <f t="shared" si="1"/>
        <v>3</v>
      </c>
      <c r="R7" s="151">
        <f t="shared" si="7"/>
        <v>1595</v>
      </c>
      <c r="S7" s="215">
        <f t="shared" si="8"/>
        <v>1</v>
      </c>
      <c r="T7" s="152">
        <v>15</v>
      </c>
    </row>
    <row r="8" spans="2:20" ht="18.75">
      <c r="B8" s="142">
        <v>2</v>
      </c>
      <c r="C8" s="143">
        <v>1</v>
      </c>
      <c r="D8" s="164" t="s">
        <v>60</v>
      </c>
      <c r="E8" s="128" t="s">
        <v>56</v>
      </c>
      <c r="F8" s="145" t="s">
        <v>82</v>
      </c>
      <c r="G8" s="146">
        <v>1</v>
      </c>
      <c r="H8" s="105">
        <v>1</v>
      </c>
      <c r="I8" s="147">
        <f t="shared" si="2"/>
        <v>130</v>
      </c>
      <c r="J8" s="212">
        <f t="shared" si="3"/>
        <v>2</v>
      </c>
      <c r="K8" s="146">
        <v>0</v>
      </c>
      <c r="L8" s="105">
        <v>0</v>
      </c>
      <c r="M8" s="147">
        <f t="shared" si="4"/>
        <v>114</v>
      </c>
      <c r="N8" s="212">
        <f t="shared" si="5"/>
        <v>2</v>
      </c>
      <c r="O8" s="209">
        <f t="shared" si="6"/>
        <v>4</v>
      </c>
      <c r="P8" s="149">
        <f t="shared" si="0"/>
        <v>1</v>
      </c>
      <c r="Q8" s="150">
        <f t="shared" si="1"/>
        <v>1</v>
      </c>
      <c r="R8" s="151">
        <f t="shared" si="7"/>
        <v>1450</v>
      </c>
      <c r="S8" s="215">
        <f t="shared" si="8"/>
        <v>2</v>
      </c>
      <c r="T8" s="152">
        <v>10</v>
      </c>
    </row>
    <row r="9" spans="2:20" ht="19.5" thickBot="1">
      <c r="B9" s="153"/>
      <c r="C9" s="154"/>
      <c r="D9" s="97" t="s">
        <v>81</v>
      </c>
      <c r="E9" s="129" t="s">
        <v>57</v>
      </c>
      <c r="F9" s="96"/>
      <c r="G9" s="156">
        <v>-1</v>
      </c>
      <c r="H9" s="168">
        <v>0</v>
      </c>
      <c r="I9" s="157">
        <f t="shared" si="2"/>
        <v>6</v>
      </c>
      <c r="J9" s="213">
        <v>7</v>
      </c>
      <c r="K9" s="156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2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2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9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25</v>
      </c>
    </row>
    <row r="17" ht="12.75">
      <c r="Q17">
        <v>4</v>
      </c>
    </row>
  </sheetData>
  <sheetProtection/>
  <mergeCells count="2">
    <mergeCell ref="B2:T2"/>
    <mergeCell ref="B3:C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87" t="s">
        <v>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6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63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69">
        <f aca="true" t="shared" si="0" ref="P4:P15">SUM(K4,G4)</f>
        <v>-2</v>
      </c>
      <c r="Q4" s="170">
        <f aca="true" t="shared" si="1" ref="Q4:Q15">SUM(L4,H4)</f>
        <v>0</v>
      </c>
      <c r="R4" s="171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3</v>
      </c>
      <c r="C5" s="143">
        <v>2</v>
      </c>
      <c r="D5" s="164" t="s">
        <v>88</v>
      </c>
      <c r="E5" s="128" t="s">
        <v>54</v>
      </c>
      <c r="F5" s="145" t="s">
        <v>87</v>
      </c>
      <c r="G5" s="146">
        <v>5</v>
      </c>
      <c r="H5" s="105">
        <v>3</v>
      </c>
      <c r="I5" s="147">
        <f aca="true" t="shared" si="2" ref="I5:I15">COUNTIF(G$4:G$15,"&lt;"&amp;G5)*ROWS(G$4:G$15)+COUNTIF(H$4:H$15,"&lt;"&amp;H5)</f>
        <v>117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146">
        <v>11</v>
      </c>
      <c r="L5" s="105">
        <v>5</v>
      </c>
      <c r="M5" s="147">
        <f aca="true" t="shared" si="4" ref="M5:M15">COUNTIF(K$4:K$15,"&lt;"&amp;K5)*ROWS(K$4:K$15)+COUNTIF(L$4:L$15,"&lt;"&amp;L5)</f>
        <v>142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209">
        <f aca="true" t="shared" si="6" ref="O5:O15">SUM(J5,N5)</f>
        <v>4</v>
      </c>
      <c r="P5" s="172">
        <f t="shared" si="0"/>
        <v>16</v>
      </c>
      <c r="Q5" s="173">
        <f t="shared" si="1"/>
        <v>8</v>
      </c>
      <c r="R5" s="174">
        <f aca="true" t="shared" si="7" ref="R5:R15">(COUNTIF(O$4:O$15,"&gt;"&amp;O5)*ROWS(O$4:O$14)+COUNTIF(P$4:P$15,"&lt;"&amp;P5))*ROWS(O$4:O$15)+COUNTIF(Q$4:Q$15,"&lt;"&amp;Q5)</f>
        <v>1462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152">
        <v>10</v>
      </c>
    </row>
    <row r="6" spans="2:20" ht="18.75">
      <c r="B6" s="142"/>
      <c r="C6" s="143"/>
      <c r="D6" s="164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72">
        <f t="shared" si="0"/>
        <v>-2</v>
      </c>
      <c r="Q6" s="173">
        <f t="shared" si="1"/>
        <v>0</v>
      </c>
      <c r="R6" s="174">
        <f t="shared" si="7"/>
        <v>798</v>
      </c>
      <c r="S6" s="215">
        <v>7</v>
      </c>
      <c r="T6" s="152">
        <v>0</v>
      </c>
    </row>
    <row r="7" spans="2:20" ht="18.75">
      <c r="B7" s="142">
        <v>2</v>
      </c>
      <c r="C7" s="143">
        <v>1</v>
      </c>
      <c r="D7" s="164" t="s">
        <v>67</v>
      </c>
      <c r="E7" s="128" t="s">
        <v>55</v>
      </c>
      <c r="F7" s="145" t="s">
        <v>85</v>
      </c>
      <c r="G7" s="146">
        <v>7</v>
      </c>
      <c r="H7" s="105">
        <v>4</v>
      </c>
      <c r="I7" s="147">
        <f t="shared" si="2"/>
        <v>142</v>
      </c>
      <c r="J7" s="212">
        <f t="shared" si="3"/>
        <v>1</v>
      </c>
      <c r="K7" s="146">
        <v>6</v>
      </c>
      <c r="L7" s="105">
        <v>5</v>
      </c>
      <c r="M7" s="147">
        <f t="shared" si="4"/>
        <v>130</v>
      </c>
      <c r="N7" s="212">
        <f t="shared" si="5"/>
        <v>2</v>
      </c>
      <c r="O7" s="209">
        <f t="shared" si="6"/>
        <v>3</v>
      </c>
      <c r="P7" s="172">
        <f t="shared" si="0"/>
        <v>13</v>
      </c>
      <c r="Q7" s="173">
        <f t="shared" si="1"/>
        <v>9</v>
      </c>
      <c r="R7" s="174">
        <f t="shared" si="7"/>
        <v>1583</v>
      </c>
      <c r="S7" s="215">
        <f t="shared" si="8"/>
        <v>1</v>
      </c>
      <c r="T7" s="152">
        <v>15</v>
      </c>
    </row>
    <row r="8" spans="2:20" ht="18.75">
      <c r="B8" s="142">
        <v>1</v>
      </c>
      <c r="C8" s="143">
        <v>3</v>
      </c>
      <c r="D8" s="164" t="s">
        <v>65</v>
      </c>
      <c r="E8" s="128" t="s">
        <v>56</v>
      </c>
      <c r="F8" s="145" t="s">
        <v>86</v>
      </c>
      <c r="G8" s="146">
        <v>5</v>
      </c>
      <c r="H8" s="105">
        <v>5</v>
      </c>
      <c r="I8" s="147">
        <f t="shared" si="2"/>
        <v>119</v>
      </c>
      <c r="J8" s="212">
        <f t="shared" si="3"/>
        <v>2</v>
      </c>
      <c r="K8" s="146">
        <v>0</v>
      </c>
      <c r="L8" s="105">
        <v>0</v>
      </c>
      <c r="M8" s="147">
        <f t="shared" si="4"/>
        <v>114</v>
      </c>
      <c r="N8" s="212">
        <f t="shared" si="5"/>
        <v>3</v>
      </c>
      <c r="O8" s="209">
        <f t="shared" si="6"/>
        <v>5</v>
      </c>
      <c r="P8" s="172">
        <f t="shared" si="0"/>
        <v>5</v>
      </c>
      <c r="Q8" s="173">
        <f t="shared" si="1"/>
        <v>5</v>
      </c>
      <c r="R8" s="174">
        <f t="shared" si="7"/>
        <v>1305</v>
      </c>
      <c r="S8" s="215">
        <f t="shared" si="8"/>
        <v>3</v>
      </c>
      <c r="T8" s="152">
        <v>5</v>
      </c>
    </row>
    <row r="9" spans="2:20" ht="19.5" thickBot="1">
      <c r="B9" s="153"/>
      <c r="C9" s="154"/>
      <c r="D9" s="97" t="s">
        <v>81</v>
      </c>
      <c r="E9" s="129" t="s">
        <v>57</v>
      </c>
      <c r="F9" s="96"/>
      <c r="G9" s="156">
        <v>-1</v>
      </c>
      <c r="H9" s="109">
        <v>0</v>
      </c>
      <c r="I9" s="157">
        <f t="shared" si="2"/>
        <v>6</v>
      </c>
      <c r="J9" s="213">
        <v>7</v>
      </c>
      <c r="K9" s="156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75">
        <f t="shared" si="0"/>
        <v>-2</v>
      </c>
      <c r="Q9" s="176">
        <v>0</v>
      </c>
      <c r="R9" s="177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2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2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9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30</v>
      </c>
    </row>
    <row r="17" ht="12.75">
      <c r="Q17">
        <v>22</v>
      </c>
    </row>
  </sheetData>
  <sheetProtection/>
  <mergeCells count="2">
    <mergeCell ref="B2:T2"/>
    <mergeCell ref="B3:C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Q17" sqref="Q17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87" t="s">
        <v>74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6" t="s">
        <v>2</v>
      </c>
      <c r="F3" s="197" t="s">
        <v>3</v>
      </c>
      <c r="G3" s="198" t="s">
        <v>40</v>
      </c>
      <c r="H3" s="199" t="s">
        <v>41</v>
      </c>
      <c r="I3" s="200"/>
      <c r="J3" s="201" t="s">
        <v>4</v>
      </c>
      <c r="K3" s="202" t="s">
        <v>42</v>
      </c>
      <c r="L3" s="199" t="s">
        <v>43</v>
      </c>
      <c r="M3" s="200"/>
      <c r="N3" s="200" t="s">
        <v>5</v>
      </c>
      <c r="O3" s="203" t="s">
        <v>6</v>
      </c>
      <c r="P3" s="204" t="s">
        <v>44</v>
      </c>
      <c r="Q3" s="205" t="s">
        <v>45</v>
      </c>
      <c r="R3" s="206"/>
      <c r="S3" s="207" t="s">
        <v>7</v>
      </c>
      <c r="T3" s="201" t="s">
        <v>8</v>
      </c>
    </row>
    <row r="4" spans="2:20" ht="18.75">
      <c r="B4" s="130"/>
      <c r="C4" s="131"/>
      <c r="D4" s="134" t="s">
        <v>79</v>
      </c>
      <c r="E4" s="126" t="s">
        <v>52</v>
      </c>
      <c r="F4" s="178"/>
      <c r="G4" s="135">
        <v>-1</v>
      </c>
      <c r="H4" s="110">
        <v>0</v>
      </c>
      <c r="I4" s="65">
        <f>COUNTIF(G$4:G$15,"&lt;"&amp;G4)*ROWS(G$4:G$15)+COUNTIF(H$4:H$15,"&lt;"&amp;H4)</f>
        <v>6</v>
      </c>
      <c r="J4" s="268">
        <v>7</v>
      </c>
      <c r="K4" s="135">
        <v>-1</v>
      </c>
      <c r="L4" s="110">
        <v>0</v>
      </c>
      <c r="M4" s="65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2</v>
      </c>
      <c r="C5" s="143">
        <v>1</v>
      </c>
      <c r="D5" s="145" t="s">
        <v>58</v>
      </c>
      <c r="E5" s="128" t="s">
        <v>54</v>
      </c>
      <c r="F5" s="179" t="s">
        <v>91</v>
      </c>
      <c r="G5" s="146">
        <v>2</v>
      </c>
      <c r="H5" s="111">
        <v>2</v>
      </c>
      <c r="I5" s="180">
        <f aca="true" t="shared" si="2" ref="I5:I15">COUNTIF(G$4:G$15,"&lt;"&amp;G5)*ROWS(G$4:G$15)+COUNTIF(H$4:H$15,"&lt;"&amp;H5)</f>
        <v>143</v>
      </c>
      <c r="J5" s="269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6">
        <v>3.5</v>
      </c>
      <c r="L5" s="111">
        <v>2</v>
      </c>
      <c r="M5" s="180">
        <f aca="true" t="shared" si="4" ref="M5:M15">COUNTIF(K$4:K$15,"&lt;"&amp;K5)*ROWS(K$4:K$15)+COUNTIF(L$4:L$15,"&lt;"&amp;L5)</f>
        <v>130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209">
        <f aca="true" t="shared" si="6" ref="O5:O15">SUM(J5,N5)</f>
        <v>3</v>
      </c>
      <c r="P5" s="149">
        <f t="shared" si="0"/>
        <v>5.5</v>
      </c>
      <c r="Q5" s="150">
        <f t="shared" si="1"/>
        <v>4</v>
      </c>
      <c r="R5" s="151">
        <f aca="true" t="shared" si="7" ref="R5:R15">(COUNTIF(O$4:O$15,"&gt;"&amp;O5)*ROWS(O$4:O$14)+COUNTIF(P$4:P$15,"&lt;"&amp;P5))*ROWS(O$4:O$15)+COUNTIF(Q$4:Q$15,"&lt;"&amp;Q5)</f>
        <v>1595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152">
        <v>15</v>
      </c>
    </row>
    <row r="6" spans="2:20" ht="18.75">
      <c r="B6" s="142"/>
      <c r="C6" s="143"/>
      <c r="D6" s="145" t="s">
        <v>78</v>
      </c>
      <c r="E6" s="128" t="s">
        <v>53</v>
      </c>
      <c r="F6" s="179"/>
      <c r="G6" s="146">
        <v>-1</v>
      </c>
      <c r="H6" s="111">
        <v>0</v>
      </c>
      <c r="I6" s="180">
        <f t="shared" si="2"/>
        <v>6</v>
      </c>
      <c r="J6" s="269">
        <v>7</v>
      </c>
      <c r="K6" s="146">
        <v>-1</v>
      </c>
      <c r="L6" s="111">
        <v>0</v>
      </c>
      <c r="M6" s="180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1</v>
      </c>
      <c r="C7" s="143">
        <v>3</v>
      </c>
      <c r="D7" s="145" t="s">
        <v>64</v>
      </c>
      <c r="E7" s="128" t="s">
        <v>55</v>
      </c>
      <c r="F7" s="179" t="s">
        <v>89</v>
      </c>
      <c r="G7" s="146">
        <v>0</v>
      </c>
      <c r="H7" s="111">
        <v>0</v>
      </c>
      <c r="I7" s="180">
        <f t="shared" si="2"/>
        <v>114</v>
      </c>
      <c r="J7" s="269">
        <f t="shared" si="3"/>
        <v>2.5</v>
      </c>
      <c r="K7" s="146">
        <v>4.1</v>
      </c>
      <c r="L7" s="111">
        <v>3</v>
      </c>
      <c r="M7" s="180">
        <f t="shared" si="4"/>
        <v>143</v>
      </c>
      <c r="N7" s="212">
        <f t="shared" si="5"/>
        <v>1</v>
      </c>
      <c r="O7" s="209">
        <f t="shared" si="6"/>
        <v>3.5</v>
      </c>
      <c r="P7" s="149">
        <f t="shared" si="0"/>
        <v>4.1</v>
      </c>
      <c r="Q7" s="150">
        <f t="shared" si="1"/>
        <v>3</v>
      </c>
      <c r="R7" s="151">
        <f t="shared" si="7"/>
        <v>1450</v>
      </c>
      <c r="S7" s="215">
        <f t="shared" si="8"/>
        <v>2</v>
      </c>
      <c r="T7" s="152">
        <v>10</v>
      </c>
    </row>
    <row r="8" spans="2:20" ht="18.75">
      <c r="B8" s="142">
        <v>3</v>
      </c>
      <c r="C8" s="143">
        <v>2</v>
      </c>
      <c r="D8" s="145" t="s">
        <v>62</v>
      </c>
      <c r="E8" s="128" t="s">
        <v>56</v>
      </c>
      <c r="F8" s="179" t="s">
        <v>90</v>
      </c>
      <c r="G8" s="146">
        <v>0</v>
      </c>
      <c r="H8" s="111">
        <v>0</v>
      </c>
      <c r="I8" s="180">
        <f t="shared" si="2"/>
        <v>114</v>
      </c>
      <c r="J8" s="269">
        <f t="shared" si="3"/>
        <v>2.5</v>
      </c>
      <c r="K8" s="146">
        <v>0</v>
      </c>
      <c r="L8" s="111">
        <v>0</v>
      </c>
      <c r="M8" s="180">
        <f t="shared" si="4"/>
        <v>114</v>
      </c>
      <c r="N8" s="212">
        <f t="shared" si="5"/>
        <v>3</v>
      </c>
      <c r="O8" s="209">
        <f t="shared" si="6"/>
        <v>5.5</v>
      </c>
      <c r="P8" s="149">
        <f t="shared" si="0"/>
        <v>0</v>
      </c>
      <c r="Q8" s="150">
        <f t="shared" si="1"/>
        <v>0</v>
      </c>
      <c r="R8" s="151">
        <f t="shared" si="7"/>
        <v>1302</v>
      </c>
      <c r="S8" s="215">
        <f t="shared" si="8"/>
        <v>3</v>
      </c>
      <c r="T8" s="152">
        <v>0</v>
      </c>
    </row>
    <row r="9" spans="2:20" ht="19.5" thickBot="1">
      <c r="B9" s="153"/>
      <c r="C9" s="154"/>
      <c r="D9" s="96" t="s">
        <v>81</v>
      </c>
      <c r="E9" s="129" t="s">
        <v>57</v>
      </c>
      <c r="F9" s="181"/>
      <c r="G9" s="156">
        <v>-1</v>
      </c>
      <c r="H9" s="112">
        <v>0</v>
      </c>
      <c r="I9" s="182">
        <f t="shared" si="2"/>
        <v>6</v>
      </c>
      <c r="J9" s="270">
        <v>7</v>
      </c>
      <c r="K9" s="156">
        <v>-1</v>
      </c>
      <c r="L9" s="112">
        <v>0</v>
      </c>
      <c r="M9" s="182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2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2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9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 hidden="1">
      <c r="B16" s="60"/>
      <c r="C16" s="60"/>
      <c r="D16" s="60"/>
      <c r="E16" s="60"/>
      <c r="F16" s="60"/>
      <c r="G16" s="60"/>
      <c r="H16" s="60"/>
      <c r="I16" s="60"/>
      <c r="J16" s="60">
        <f>SUM(J4:J15)</f>
        <v>84</v>
      </c>
      <c r="K16" s="60"/>
      <c r="L16" s="60"/>
      <c r="M16" s="60"/>
      <c r="N16" s="60">
        <f>SUM(N4:N15)</f>
        <v>84</v>
      </c>
      <c r="O16" s="60">
        <f>SUM(O4:O15)</f>
        <v>168</v>
      </c>
      <c r="P16" s="60"/>
      <c r="Q16" s="60"/>
      <c r="R16" s="60"/>
      <c r="S16" s="60"/>
      <c r="T16" s="60">
        <f>SUM(T4:T15)</f>
        <v>25</v>
      </c>
    </row>
    <row r="17" ht="12.75">
      <c r="Q17">
        <v>7</v>
      </c>
    </row>
  </sheetData>
  <sheetProtection/>
  <mergeCells count="2">
    <mergeCell ref="B2:T2"/>
    <mergeCell ref="B3:C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Q16" sqref="Q16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87" t="s">
        <v>75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39" thickBot="1">
      <c r="B3" s="193" t="s">
        <v>0</v>
      </c>
      <c r="C3" s="194"/>
      <c r="D3" s="195" t="s">
        <v>1</v>
      </c>
      <c r="E3" s="195" t="s">
        <v>2</v>
      </c>
      <c r="F3" s="239" t="s">
        <v>3</v>
      </c>
      <c r="G3" s="240" t="s">
        <v>40</v>
      </c>
      <c r="H3" s="241" t="s">
        <v>41</v>
      </c>
      <c r="I3" s="242"/>
      <c r="J3" s="243" t="s">
        <v>4</v>
      </c>
      <c r="K3" s="240" t="s">
        <v>42</v>
      </c>
      <c r="L3" s="241" t="s">
        <v>43</v>
      </c>
      <c r="M3" s="242"/>
      <c r="N3" s="242" t="s">
        <v>5</v>
      </c>
      <c r="O3" s="244" t="s">
        <v>6</v>
      </c>
      <c r="P3" s="241" t="s">
        <v>44</v>
      </c>
      <c r="Q3" s="245" t="s">
        <v>45</v>
      </c>
      <c r="R3" s="246"/>
      <c r="S3" s="247" t="s">
        <v>7</v>
      </c>
      <c r="T3" s="245" t="s">
        <v>8</v>
      </c>
    </row>
    <row r="4" spans="2:20" ht="18.75">
      <c r="B4" s="130"/>
      <c r="C4" s="131"/>
      <c r="D4" s="132" t="s">
        <v>79</v>
      </c>
      <c r="E4" s="126" t="s">
        <v>52</v>
      </c>
      <c r="F4" s="134"/>
      <c r="G4" s="135">
        <v>-1</v>
      </c>
      <c r="H4" s="108">
        <v>0</v>
      </c>
      <c r="I4" s="136">
        <f>COUNTIF(G$4:G$15,"&lt;"&amp;G4)*ROWS(G$4:G$15)+COUNTIF(H$4:H$15,"&lt;"&amp;H4)</f>
        <v>6</v>
      </c>
      <c r="J4" s="211">
        <v>7</v>
      </c>
      <c r="K4" s="135">
        <v>-1</v>
      </c>
      <c r="L4" s="108">
        <v>0</v>
      </c>
      <c r="M4" s="136">
        <f>COUNTIF(K$4:K$15,"&lt;"&amp;K4)*ROWS(K$4:K$15)+COUNTIF(L$4:L$15,"&lt;"&amp;L4)</f>
        <v>6</v>
      </c>
      <c r="N4" s="211">
        <v>7</v>
      </c>
      <c r="O4" s="208">
        <f>SUM(J4,N4)</f>
        <v>14</v>
      </c>
      <c r="P4" s="138">
        <f aca="true" t="shared" si="0" ref="P4:P15">SUM(K4,G4)</f>
        <v>-2</v>
      </c>
      <c r="Q4" s="139">
        <f aca="true" t="shared" si="1" ref="Q4:Q15">SUM(L4,H4)</f>
        <v>0</v>
      </c>
      <c r="R4" s="140">
        <f>(COUNTIF(O$4:O$15,"&gt;"&amp;O4)*ROWS(O$4:O$14)+COUNTIF(P$4:P$15,"&lt;"&amp;P4))*ROWS(O$4:O$15)+COUNTIF(Q$4:Q$15,"&lt;"&amp;Q4)</f>
        <v>798</v>
      </c>
      <c r="S4" s="214">
        <v>7</v>
      </c>
      <c r="T4" s="141">
        <v>0</v>
      </c>
    </row>
    <row r="5" spans="2:20" ht="18.75">
      <c r="B5" s="142">
        <v>2</v>
      </c>
      <c r="C5" s="143">
        <v>1</v>
      </c>
      <c r="D5" s="144" t="s">
        <v>63</v>
      </c>
      <c r="E5" s="128" t="s">
        <v>54</v>
      </c>
      <c r="F5" s="145" t="s">
        <v>93</v>
      </c>
      <c r="G5" s="146">
        <v>6.5</v>
      </c>
      <c r="H5" s="105">
        <v>4</v>
      </c>
      <c r="I5" s="147">
        <f aca="true" t="shared" si="2" ref="I5:I15">COUNTIF(G$4:G$15,"&lt;"&amp;G5)*ROWS(G$4:G$15)+COUNTIF(H$4:H$15,"&lt;"&amp;H5)</f>
        <v>142</v>
      </c>
      <c r="J5" s="212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46">
        <v>4.5</v>
      </c>
      <c r="L5" s="105">
        <v>3</v>
      </c>
      <c r="M5" s="147">
        <f aca="true" t="shared" si="4" ref="M5:M15">COUNTIF(K$4:K$15,"&lt;"&amp;K5)*ROWS(K$4:K$15)+COUNTIF(L$4:L$15,"&lt;"&amp;L5)</f>
        <v>142</v>
      </c>
      <c r="N5" s="212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209">
        <f aca="true" t="shared" si="6" ref="O5:O15">SUM(J5,N5)</f>
        <v>2</v>
      </c>
      <c r="P5" s="149">
        <f t="shared" si="0"/>
        <v>11</v>
      </c>
      <c r="Q5" s="150">
        <f t="shared" si="1"/>
        <v>7</v>
      </c>
      <c r="R5" s="151">
        <f aca="true" t="shared" si="7" ref="R5:R15">(COUNTIF(O$4:O$15,"&gt;"&amp;O5)*ROWS(O$4:O$14)+COUNTIF(P$4:P$15,"&lt;"&amp;P5))*ROWS(O$4:O$15)+COUNTIF(Q$4:Q$15,"&lt;"&amp;Q5)</f>
        <v>1594</v>
      </c>
      <c r="S5" s="215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152">
        <v>15</v>
      </c>
    </row>
    <row r="6" spans="2:20" ht="18.75">
      <c r="B6" s="142"/>
      <c r="C6" s="143"/>
      <c r="D6" s="144" t="s">
        <v>78</v>
      </c>
      <c r="E6" s="128" t="s">
        <v>53</v>
      </c>
      <c r="F6" s="145"/>
      <c r="G6" s="146">
        <v>-1</v>
      </c>
      <c r="H6" s="105">
        <v>0</v>
      </c>
      <c r="I6" s="147">
        <f t="shared" si="2"/>
        <v>6</v>
      </c>
      <c r="J6" s="212">
        <v>7</v>
      </c>
      <c r="K6" s="146">
        <v>-1</v>
      </c>
      <c r="L6" s="105">
        <v>0</v>
      </c>
      <c r="M6" s="147">
        <f t="shared" si="4"/>
        <v>6</v>
      </c>
      <c r="N6" s="212">
        <v>7</v>
      </c>
      <c r="O6" s="209">
        <f t="shared" si="6"/>
        <v>14</v>
      </c>
      <c r="P6" s="149">
        <f t="shared" si="0"/>
        <v>-2</v>
      </c>
      <c r="Q6" s="150">
        <f t="shared" si="1"/>
        <v>0</v>
      </c>
      <c r="R6" s="151">
        <f t="shared" si="7"/>
        <v>798</v>
      </c>
      <c r="S6" s="215">
        <v>7</v>
      </c>
      <c r="T6" s="152">
        <v>0</v>
      </c>
    </row>
    <row r="7" spans="2:20" ht="18.75">
      <c r="B7" s="142">
        <v>1</v>
      </c>
      <c r="C7" s="143">
        <v>3</v>
      </c>
      <c r="D7" s="183" t="s">
        <v>96</v>
      </c>
      <c r="E7" s="128" t="s">
        <v>55</v>
      </c>
      <c r="F7" s="145" t="s">
        <v>94</v>
      </c>
      <c r="G7" s="146">
        <v>0</v>
      </c>
      <c r="H7" s="105">
        <v>0</v>
      </c>
      <c r="I7" s="147">
        <f t="shared" si="2"/>
        <v>114</v>
      </c>
      <c r="J7" s="212">
        <f t="shared" si="3"/>
        <v>3</v>
      </c>
      <c r="K7" s="146">
        <v>0</v>
      </c>
      <c r="L7" s="105">
        <v>0</v>
      </c>
      <c r="M7" s="147">
        <f t="shared" si="4"/>
        <v>114</v>
      </c>
      <c r="N7" s="212">
        <f t="shared" si="5"/>
        <v>3</v>
      </c>
      <c r="O7" s="209">
        <f t="shared" si="6"/>
        <v>6</v>
      </c>
      <c r="P7" s="149">
        <f t="shared" si="0"/>
        <v>0</v>
      </c>
      <c r="Q7" s="150">
        <f t="shared" si="1"/>
        <v>0</v>
      </c>
      <c r="R7" s="151">
        <f t="shared" si="7"/>
        <v>1302</v>
      </c>
      <c r="S7" s="215">
        <f t="shared" si="8"/>
        <v>3</v>
      </c>
      <c r="T7" s="152">
        <v>0</v>
      </c>
    </row>
    <row r="8" spans="2:20" ht="18.75">
      <c r="B8" s="142">
        <v>3</v>
      </c>
      <c r="C8" s="143">
        <v>2</v>
      </c>
      <c r="D8" s="144" t="s">
        <v>80</v>
      </c>
      <c r="E8" s="128" t="s">
        <v>56</v>
      </c>
      <c r="F8" s="145" t="s">
        <v>95</v>
      </c>
      <c r="G8" s="146">
        <v>5.5</v>
      </c>
      <c r="H8" s="105">
        <v>5</v>
      </c>
      <c r="I8" s="147">
        <f t="shared" si="2"/>
        <v>131</v>
      </c>
      <c r="J8" s="212">
        <f t="shared" si="3"/>
        <v>2</v>
      </c>
      <c r="K8" s="146">
        <v>3.5</v>
      </c>
      <c r="L8" s="105">
        <v>3</v>
      </c>
      <c r="M8" s="147">
        <f t="shared" si="4"/>
        <v>130</v>
      </c>
      <c r="N8" s="212">
        <f t="shared" si="5"/>
        <v>2</v>
      </c>
      <c r="O8" s="209">
        <f t="shared" si="6"/>
        <v>4</v>
      </c>
      <c r="P8" s="149">
        <f t="shared" si="0"/>
        <v>9</v>
      </c>
      <c r="Q8" s="150">
        <f t="shared" si="1"/>
        <v>8</v>
      </c>
      <c r="R8" s="151">
        <f t="shared" si="7"/>
        <v>1451</v>
      </c>
      <c r="S8" s="215">
        <f t="shared" si="8"/>
        <v>2</v>
      </c>
      <c r="T8" s="152">
        <v>10</v>
      </c>
    </row>
    <row r="9" spans="2:20" ht="19.5" thickBot="1">
      <c r="B9" s="153"/>
      <c r="C9" s="154"/>
      <c r="D9" s="84" t="s">
        <v>81</v>
      </c>
      <c r="E9" s="129" t="s">
        <v>57</v>
      </c>
      <c r="F9" s="96"/>
      <c r="G9" s="156">
        <v>-1</v>
      </c>
      <c r="H9" s="109">
        <v>0</v>
      </c>
      <c r="I9" s="157">
        <f t="shared" si="2"/>
        <v>6</v>
      </c>
      <c r="J9" s="213">
        <v>7</v>
      </c>
      <c r="K9" s="156">
        <v>-1</v>
      </c>
      <c r="L9" s="109">
        <v>0</v>
      </c>
      <c r="M9" s="157">
        <f t="shared" si="4"/>
        <v>6</v>
      </c>
      <c r="N9" s="213">
        <v>7</v>
      </c>
      <c r="O9" s="210">
        <f t="shared" si="6"/>
        <v>14</v>
      </c>
      <c r="P9" s="159">
        <f t="shared" si="0"/>
        <v>-2</v>
      </c>
      <c r="Q9" s="160">
        <f t="shared" si="1"/>
        <v>0</v>
      </c>
      <c r="R9" s="161">
        <f t="shared" si="7"/>
        <v>798</v>
      </c>
      <c r="S9" s="216">
        <v>7</v>
      </c>
      <c r="T9" s="162">
        <v>0</v>
      </c>
    </row>
    <row r="10" spans="2:20" ht="18.75" hidden="1">
      <c r="B10" s="81"/>
      <c r="C10" s="82"/>
      <c r="D10" s="82"/>
      <c r="E10" s="80"/>
      <c r="F10" s="79"/>
      <c r="G10" s="85">
        <v>-1</v>
      </c>
      <c r="H10" s="86">
        <v>-1</v>
      </c>
      <c r="I10" s="87">
        <f t="shared" si="2"/>
        <v>0</v>
      </c>
      <c r="J10" s="88">
        <f t="shared" si="3"/>
        <v>9.5</v>
      </c>
      <c r="K10" s="85">
        <v>-1</v>
      </c>
      <c r="L10" s="86">
        <v>-1</v>
      </c>
      <c r="M10" s="87">
        <f t="shared" si="4"/>
        <v>0</v>
      </c>
      <c r="N10" s="88">
        <f t="shared" si="5"/>
        <v>9.5</v>
      </c>
      <c r="O10" s="90">
        <f t="shared" si="6"/>
        <v>19</v>
      </c>
      <c r="P10" s="91">
        <f t="shared" si="0"/>
        <v>-2</v>
      </c>
      <c r="Q10" s="92">
        <f t="shared" si="1"/>
        <v>-2</v>
      </c>
      <c r="R10" s="93">
        <f t="shared" si="7"/>
        <v>0</v>
      </c>
      <c r="S10" s="94">
        <f t="shared" si="8"/>
        <v>9.5</v>
      </c>
      <c r="T10" s="95">
        <v>0</v>
      </c>
    </row>
    <row r="11" spans="2:20" ht="18.75" hidden="1">
      <c r="B11" s="7"/>
      <c r="C11" s="1"/>
      <c r="D11" s="1"/>
      <c r="E11" s="59"/>
      <c r="F11" s="10"/>
      <c r="G11" s="14">
        <v>-1</v>
      </c>
      <c r="H11" s="12">
        <v>-1</v>
      </c>
      <c r="I11" s="28">
        <f t="shared" si="2"/>
        <v>0</v>
      </c>
      <c r="J11" s="30">
        <f t="shared" si="3"/>
        <v>9.5</v>
      </c>
      <c r="K11" s="14">
        <v>-1</v>
      </c>
      <c r="L11" s="12">
        <v>-1</v>
      </c>
      <c r="M11" s="28">
        <f t="shared" si="4"/>
        <v>0</v>
      </c>
      <c r="N11" s="30">
        <f t="shared" si="5"/>
        <v>9.5</v>
      </c>
      <c r="O11" s="26">
        <f t="shared" si="6"/>
        <v>19</v>
      </c>
      <c r="P11" s="24">
        <f t="shared" si="0"/>
        <v>-2</v>
      </c>
      <c r="Q11" s="13">
        <f t="shared" si="1"/>
        <v>-2</v>
      </c>
      <c r="R11" s="18">
        <f t="shared" si="7"/>
        <v>0</v>
      </c>
      <c r="S11" s="22">
        <f t="shared" si="8"/>
        <v>9.5</v>
      </c>
      <c r="T11" s="20">
        <v>0</v>
      </c>
    </row>
    <row r="12" spans="2:20" ht="18.75" hidden="1">
      <c r="B12" s="7"/>
      <c r="C12" s="1"/>
      <c r="D12" s="1"/>
      <c r="E12" s="59"/>
      <c r="F12" s="10"/>
      <c r="G12" s="14">
        <v>-1</v>
      </c>
      <c r="H12" s="12">
        <v>-1</v>
      </c>
      <c r="I12" s="28">
        <f t="shared" si="2"/>
        <v>0</v>
      </c>
      <c r="J12" s="30">
        <f t="shared" si="3"/>
        <v>9.5</v>
      </c>
      <c r="K12" s="14">
        <v>-1</v>
      </c>
      <c r="L12" s="12">
        <v>-1</v>
      </c>
      <c r="M12" s="28">
        <f t="shared" si="4"/>
        <v>0</v>
      </c>
      <c r="N12" s="30">
        <f t="shared" si="5"/>
        <v>9.5</v>
      </c>
      <c r="O12" s="26">
        <f t="shared" si="6"/>
        <v>19</v>
      </c>
      <c r="P12" s="24">
        <f t="shared" si="0"/>
        <v>-2</v>
      </c>
      <c r="Q12" s="13">
        <f t="shared" si="1"/>
        <v>-2</v>
      </c>
      <c r="R12" s="18">
        <f t="shared" si="7"/>
        <v>0</v>
      </c>
      <c r="S12" s="22">
        <f t="shared" si="8"/>
        <v>9.5</v>
      </c>
      <c r="T12" s="20">
        <v>0</v>
      </c>
    </row>
    <row r="13" spans="2:20" ht="18.75" hidden="1">
      <c r="B13" s="7"/>
      <c r="C13" s="1"/>
      <c r="D13" s="1"/>
      <c r="E13" s="59"/>
      <c r="F13" s="10"/>
      <c r="G13" s="14">
        <v>-1</v>
      </c>
      <c r="H13" s="12">
        <v>-1</v>
      </c>
      <c r="I13" s="28">
        <f t="shared" si="2"/>
        <v>0</v>
      </c>
      <c r="J13" s="30">
        <f t="shared" si="3"/>
        <v>9.5</v>
      </c>
      <c r="K13" s="14">
        <v>-1</v>
      </c>
      <c r="L13" s="12">
        <v>-1</v>
      </c>
      <c r="M13" s="28">
        <f t="shared" si="4"/>
        <v>0</v>
      </c>
      <c r="N13" s="30">
        <f t="shared" si="5"/>
        <v>9.5</v>
      </c>
      <c r="O13" s="26">
        <f t="shared" si="6"/>
        <v>19</v>
      </c>
      <c r="P13" s="24">
        <f t="shared" si="0"/>
        <v>-2</v>
      </c>
      <c r="Q13" s="13">
        <f t="shared" si="1"/>
        <v>-2</v>
      </c>
      <c r="R13" s="18">
        <f t="shared" si="7"/>
        <v>0</v>
      </c>
      <c r="S13" s="22">
        <f t="shared" si="8"/>
        <v>9.5</v>
      </c>
      <c r="T13" s="20">
        <v>0</v>
      </c>
    </row>
    <row r="14" spans="2:20" ht="18.75" hidden="1">
      <c r="B14" s="7"/>
      <c r="C14" s="1"/>
      <c r="D14" s="2"/>
      <c r="E14" s="59"/>
      <c r="F14" s="10"/>
      <c r="G14" s="14">
        <v>-1</v>
      </c>
      <c r="H14" s="12">
        <v>-1</v>
      </c>
      <c r="I14" s="28">
        <f t="shared" si="2"/>
        <v>0</v>
      </c>
      <c r="J14" s="30">
        <f t="shared" si="3"/>
        <v>9.5</v>
      </c>
      <c r="K14" s="14">
        <v>-1</v>
      </c>
      <c r="L14" s="12">
        <v>-1</v>
      </c>
      <c r="M14" s="28">
        <f t="shared" si="4"/>
        <v>0</v>
      </c>
      <c r="N14" s="30">
        <f t="shared" si="5"/>
        <v>9.5</v>
      </c>
      <c r="O14" s="26">
        <f t="shared" si="6"/>
        <v>19</v>
      </c>
      <c r="P14" s="24">
        <f t="shared" si="0"/>
        <v>-2</v>
      </c>
      <c r="Q14" s="13">
        <f t="shared" si="1"/>
        <v>-2</v>
      </c>
      <c r="R14" s="18">
        <f t="shared" si="7"/>
        <v>0</v>
      </c>
      <c r="S14" s="22">
        <f t="shared" si="8"/>
        <v>9.5</v>
      </c>
      <c r="T14" s="20">
        <v>0</v>
      </c>
    </row>
    <row r="15" spans="2:20" ht="19.5" hidden="1" thickBot="1">
      <c r="B15" s="8"/>
      <c r="C15" s="9"/>
      <c r="D15" s="9"/>
      <c r="E15" s="59"/>
      <c r="F15" s="11"/>
      <c r="G15" s="15">
        <v>-1</v>
      </c>
      <c r="H15" s="16">
        <v>-1</v>
      </c>
      <c r="I15" s="29">
        <f t="shared" si="2"/>
        <v>0</v>
      </c>
      <c r="J15" s="31">
        <f t="shared" si="3"/>
        <v>9.5</v>
      </c>
      <c r="K15" s="15">
        <v>-1</v>
      </c>
      <c r="L15" s="16">
        <v>-1</v>
      </c>
      <c r="M15" s="29">
        <f t="shared" si="4"/>
        <v>0</v>
      </c>
      <c r="N15" s="31">
        <f t="shared" si="5"/>
        <v>9.5</v>
      </c>
      <c r="O15" s="27">
        <f t="shared" si="6"/>
        <v>19</v>
      </c>
      <c r="P15" s="25">
        <f t="shared" si="0"/>
        <v>-2</v>
      </c>
      <c r="Q15" s="17">
        <f t="shared" si="1"/>
        <v>-2</v>
      </c>
      <c r="R15" s="19">
        <f t="shared" si="7"/>
        <v>0</v>
      </c>
      <c r="S15" s="23">
        <f t="shared" si="8"/>
        <v>9.5</v>
      </c>
      <c r="T15" s="21">
        <v>0</v>
      </c>
    </row>
    <row r="16" spans="2:20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15</v>
      </c>
      <c r="R16" s="60"/>
      <c r="S16" s="60"/>
      <c r="T16" s="60"/>
    </row>
  </sheetData>
  <sheetProtection/>
  <mergeCells count="2">
    <mergeCell ref="B2:T2"/>
    <mergeCell ref="B3:C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lenovo</cp:lastModifiedBy>
  <cp:lastPrinted>2016-09-11T12:20:03Z</cp:lastPrinted>
  <dcterms:created xsi:type="dcterms:W3CDTF">2013-01-10T11:46:53Z</dcterms:created>
  <dcterms:modified xsi:type="dcterms:W3CDTF">2016-09-11T18:55:58Z</dcterms:modified>
  <cp:category/>
  <cp:version/>
  <cp:contentType/>
  <cp:contentStatus/>
</cp:coreProperties>
</file>