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6" firstSheet="6" activeTab="1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I_kolo_sekt_B" sheetId="6" r:id="rId6"/>
    <sheet name="Nedela_II_kolo_sekt_A" sheetId="7" r:id="rId7"/>
    <sheet name="Nedela_II_kolo_sekt_D" sheetId="8" r:id="rId8"/>
    <sheet name="Nedela_II_kolo_sekt_C" sheetId="9" r:id="rId9"/>
    <sheet name="Celkovo_nedela_II_kola" sheetId="10" r:id="rId10"/>
    <sheet name="Celkovo_Preteky" sheetId="11" r:id="rId11"/>
  </sheets>
  <definedNames>
    <definedName name="Excel_BuiltIn__FilterDatabase_1">#REF!</definedName>
    <definedName name="ZV" localSheetId="8">'Nedela_II_kolo_sekt_C'!$E$4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<sst xmlns="http://schemas.openxmlformats.org/spreadsheetml/2006/main" count="763" uniqueCount="179">
  <si>
    <t>Čísla stanovísk</t>
  </si>
  <si>
    <t>Meno, priezvisko pretekára</t>
  </si>
  <si>
    <t>MsO SRZ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</si>
  <si>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</si>
  <si>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</si>
  <si>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</si>
  <si>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</si>
  <si>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</si>
  <si>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</si>
  <si>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</si>
  <si>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</si>
  <si>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</si>
  <si>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</si>
  <si>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</si>
  <si>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</si>
  <si>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</si>
  <si>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</si>
  <si>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</si>
  <si>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</si>
  <si>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</si>
  <si>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</si>
  <si>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</si>
  <si>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</si>
  <si>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</si>
  <si>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</si>
  <si>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</si>
  <si>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</si>
  <si>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</si>
  <si>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</si>
  <si>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A11</t>
  </si>
  <si>
    <t>C8</t>
  </si>
  <si>
    <t>C9</t>
  </si>
  <si>
    <t>C10</t>
  </si>
  <si>
    <t>C11</t>
  </si>
  <si>
    <t>C12</t>
  </si>
  <si>
    <t>C1</t>
  </si>
  <si>
    <t>D12</t>
  </si>
  <si>
    <t>D6</t>
  </si>
  <si>
    <t>C2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</si>
  <si>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</si>
  <si>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</si>
  <si>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</si>
  <si>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</si>
  <si>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</si>
  <si>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</si>
  <si>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</si>
  <si>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</si>
  <si>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</si>
  <si>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</si>
  <si>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</si>
  <si>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</si>
  <si>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</si>
  <si>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</si>
  <si>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</si>
  <si>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</si>
  <si>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</si>
  <si>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</si>
  <si>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</si>
  <si>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</si>
  <si>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</si>
  <si>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</si>
  <si>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</si>
  <si>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 xml:space="preserve">D1 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</si>
  <si>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</si>
  <si>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</si>
  <si>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</si>
  <si>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</si>
  <si>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</si>
  <si>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</si>
  <si>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</si>
  <si>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</si>
  <si>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</si>
  <si>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</si>
  <si>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</si>
  <si>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</si>
  <si>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</si>
  <si>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</si>
  <si>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</si>
  <si>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</si>
  <si>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</si>
  <si>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</si>
  <si>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</si>
  <si>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</si>
  <si>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</si>
  <si>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</si>
  <si>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D12 </t>
  </si>
  <si>
    <t xml:space="preserve">C12 </t>
  </si>
  <si>
    <t xml:space="preserve">C1 </t>
  </si>
  <si>
    <t xml:space="preserve">A1 </t>
  </si>
  <si>
    <t xml:space="preserve">A12 </t>
  </si>
  <si>
    <t xml:space="preserve">B1 </t>
  </si>
  <si>
    <t xml:space="preserve">B12 </t>
  </si>
  <si>
    <t>počet rýb</t>
  </si>
  <si>
    <t>počet bodov</t>
  </si>
  <si>
    <t xml:space="preserve">SPOLU </t>
  </si>
  <si>
    <t>I. kolo SOBOTA</t>
  </si>
  <si>
    <t>2. kolo NEDEĽA</t>
  </si>
  <si>
    <t>Umiestn.</t>
  </si>
  <si>
    <t>PORADIE</t>
  </si>
  <si>
    <t>priezvisko</t>
  </si>
  <si>
    <t>Umiestn. 4 polkolá</t>
  </si>
  <si>
    <t>B</t>
  </si>
  <si>
    <t>umiestn. 2 polkolá</t>
  </si>
  <si>
    <t>Poradie</t>
  </si>
  <si>
    <t>Meno</t>
  </si>
  <si>
    <t>súčet umiestnení</t>
  </si>
  <si>
    <t>Rozh.</t>
  </si>
  <si>
    <t>Meno pretekára</t>
  </si>
  <si>
    <t>súčet umiestn.2 polkolá</t>
  </si>
  <si>
    <t>Celk. počet rýb</t>
  </si>
  <si>
    <t>POR.</t>
  </si>
  <si>
    <t xml:space="preserve"> I.kolo -sektor A  MMSR LRU-Prívlač 2016 SOBOTA                                                                                                                                                                              </t>
  </si>
  <si>
    <t xml:space="preserve"> I.kolo -sektor B  MMSR LRU-Prívlač 2016 SOBOTA                                                                                                                                                                               </t>
  </si>
  <si>
    <t xml:space="preserve"> I.kolo -sektor C  MMSR LRU-Prívlač 2016 SOBOTA                                                                                                                                                                              </t>
  </si>
  <si>
    <t xml:space="preserve"> I.kolo -sektor D  MMSR LRU-Prívlač 2016 SOBOTA                                                                                                                                                                              </t>
  </si>
  <si>
    <t>Celkovo  1.kolo MMSR LRU prívlač 2016 (sobota)</t>
  </si>
  <si>
    <t xml:space="preserve"> 2.kolo -sektor A  MMSR LRU-Prívlač 2016 NEDEĽA                                                                                                                                                                                </t>
  </si>
  <si>
    <t xml:space="preserve"> 2.kolo -sektor B  MMSR LRU-Prívlač 2016 NEDEĽA                                                                                                                                                                                </t>
  </si>
  <si>
    <t xml:space="preserve"> 2.kolo -sektor C  MMSR LRU-Prívlač 2016 NEDEĽA                                                                                                                                                                                </t>
  </si>
  <si>
    <t xml:space="preserve"> 2.kolo -sektor D  MMSR LRU-Prívlač 2016 NEDEĽA                                                                                                                                                                                </t>
  </si>
  <si>
    <t>Celkovo  2.kolo MMSR LRU prívlač 2016 (nedeľa)</t>
  </si>
  <si>
    <t>Lukačovič Milan</t>
  </si>
  <si>
    <t>Nekvapil Václav</t>
  </si>
  <si>
    <t>Smatana Juraj</t>
  </si>
  <si>
    <t>Kožuškanič Vlado</t>
  </si>
  <si>
    <t>Janda Jiří</t>
  </si>
  <si>
    <t>Kuhajda Rastislav</t>
  </si>
  <si>
    <t>Luhový Miroslav</t>
  </si>
  <si>
    <t>Miklas Marek</t>
  </si>
  <si>
    <t>Danek Michal</t>
  </si>
  <si>
    <t>Sámela Jaroslav</t>
  </si>
  <si>
    <t>Medo Marián</t>
  </si>
  <si>
    <t>Kosmeľ Marián</t>
  </si>
  <si>
    <t>Oťahel Matej</t>
  </si>
  <si>
    <t>Franc Pavol</t>
  </si>
  <si>
    <t>Mareček Tomáš</t>
  </si>
  <si>
    <t>Šajdák Rastislav</t>
  </si>
  <si>
    <t>Němec Jan</t>
  </si>
  <si>
    <t>Mičo Martin</t>
  </si>
  <si>
    <t>Horváth Adam</t>
  </si>
  <si>
    <t>Mašán Tomáš</t>
  </si>
  <si>
    <t>Mrázik Juraj</t>
  </si>
  <si>
    <t>Hirjak Peter</t>
  </si>
  <si>
    <t>Marcin Peter</t>
  </si>
  <si>
    <t>Michalka Marián</t>
  </si>
  <si>
    <t>Ďuďák  Branislav</t>
  </si>
  <si>
    <t>Horňák Pavol</t>
  </si>
  <si>
    <t>Kováčik Peter</t>
  </si>
  <si>
    <t>Horňák Peter</t>
  </si>
  <si>
    <t>Vadim Loginovs</t>
  </si>
  <si>
    <t>Petríček Jaroslav</t>
  </si>
  <si>
    <t>Klesniak Peter</t>
  </si>
  <si>
    <t>Klimovský Peter</t>
  </si>
  <si>
    <t>Těšický Vlastimil</t>
  </si>
  <si>
    <t>Rojtáš Marek</t>
  </si>
  <si>
    <t>Rotrockel Tomáš</t>
  </si>
  <si>
    <t>Kadlec Pavol</t>
  </si>
  <si>
    <t>Václavík Juraj</t>
  </si>
  <si>
    <t>Hollý Lukáš</t>
  </si>
  <si>
    <t>Hollý Rastislav</t>
  </si>
  <si>
    <t>Augustín Peter</t>
  </si>
  <si>
    <t>Sadloň Ondrej</t>
  </si>
  <si>
    <t>Maixner David</t>
  </si>
  <si>
    <t>Bačovský Peter</t>
  </si>
  <si>
    <t>Huliaček Andrej</t>
  </si>
  <si>
    <t>Medo Peter</t>
  </si>
  <si>
    <t>Nič Michal</t>
  </si>
  <si>
    <t>Lehocký Ján</t>
  </si>
  <si>
    <t>Kopřiva Jaroslav</t>
  </si>
  <si>
    <t>CZ</t>
  </si>
  <si>
    <t>LOT</t>
  </si>
  <si>
    <t>Púchov 4.9.2016</t>
  </si>
  <si>
    <t>Hl.rozhodca: Hupka Vladimír</t>
  </si>
  <si>
    <t>Garant:</t>
  </si>
  <si>
    <t>Těšický Vlastimil       Riaditeľ: Šajdák Rastislav</t>
  </si>
  <si>
    <t xml:space="preserve">Hl.rozhodca:    Hupka      Garant: Těšický          </t>
  </si>
  <si>
    <t>súčet umiestn SO + NE</t>
  </si>
  <si>
    <t>MMSR LRU prívlač jednotlivcov 2016 Púchov</t>
  </si>
  <si>
    <t>Púchov 3.-4.9.2016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</si>
</sst>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80" fontId="29" fillId="7" borderId="39" xfId="0" applyNumberFormat="1" applyFont="1" applyFill="1" applyBorder="1" applyAlignment="1">
      <alignment horizontal="center" vertical="center" wrapText="1"/>
    </xf>
    <xf numFmtId="180" fontId="29" fillId="7" borderId="40" xfId="0" applyNumberFormat="1" applyFont="1" applyFill="1" applyBorder="1" applyAlignment="1">
      <alignment horizontal="center" vertical="center" wrapText="1"/>
    </xf>
    <xf numFmtId="180" fontId="29" fillId="7" borderId="41" xfId="0" applyNumberFormat="1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8" fillId="0" borderId="65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0" fontId="0" fillId="25" borderId="67" xfId="0" applyFill="1" applyBorder="1" applyAlignment="1">
      <alignment horizontal="center" vertical="center"/>
    </xf>
    <xf numFmtId="0" fontId="0" fillId="25" borderId="65" xfId="0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0" fillId="26" borderId="0" xfId="0" applyFill="1" applyBorder="1" applyAlignment="1">
      <alignment/>
    </xf>
    <xf numFmtId="0" fontId="21" fillId="27" borderId="45" xfId="0" applyFont="1" applyFill="1" applyBorder="1" applyAlignment="1">
      <alignment horizontal="center" vertical="center"/>
    </xf>
    <xf numFmtId="0" fontId="21" fillId="27" borderId="33" xfId="0" applyFont="1" applyFill="1" applyBorder="1" applyAlignment="1">
      <alignment horizontal="center" vertical="center"/>
    </xf>
    <xf numFmtId="0" fontId="19" fillId="27" borderId="3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1" fillId="6" borderId="72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10" borderId="70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9" fillId="28" borderId="76" xfId="0" applyFont="1" applyFill="1" applyBorder="1" applyAlignment="1">
      <alignment horizontal="center" vertical="center" wrapText="1"/>
    </xf>
    <xf numFmtId="0" fontId="0" fillId="28" borderId="77" xfId="0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20" fillId="26" borderId="55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33" xfId="0" applyFont="1" applyFill="1" applyBorder="1" applyAlignment="1">
      <alignment horizontal="center" vertical="center"/>
    </xf>
    <xf numFmtId="0" fontId="21" fillId="26" borderId="58" xfId="0" applyFont="1" applyFill="1" applyBorder="1" applyAlignment="1">
      <alignment horizontal="center" vertical="center"/>
    </xf>
    <xf numFmtId="0" fontId="21" fillId="26" borderId="45" xfId="0" applyFont="1" applyFill="1" applyBorder="1" applyAlignment="1">
      <alignment horizontal="center" vertical="center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 wrapText="1"/>
    </xf>
    <xf numFmtId="0" fontId="21" fillId="26" borderId="53" xfId="0" applyFont="1" applyFill="1" applyBorder="1" applyAlignment="1">
      <alignment horizontal="center" vertical="center" wrapText="1"/>
    </xf>
    <xf numFmtId="0" fontId="21" fillId="26" borderId="43" xfId="0" applyFont="1" applyFill="1" applyBorder="1" applyAlignment="1">
      <alignment horizontal="center" vertical="center" wrapText="1"/>
    </xf>
    <xf numFmtId="0" fontId="18" fillId="26" borderId="39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20" fillId="26" borderId="56" xfId="0" applyFont="1" applyFill="1" applyBorder="1" applyAlignment="1">
      <alignment horizontal="center" vertical="center"/>
    </xf>
    <xf numFmtId="0" fontId="21" fillId="26" borderId="63" xfId="0" applyFont="1" applyFill="1" applyBorder="1" applyAlignment="1">
      <alignment horizontal="center" vertical="center" wrapText="1"/>
    </xf>
    <xf numFmtId="0" fontId="21" fillId="26" borderId="54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2">
      <selection activeCell="W19" sqref="W19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22.57421875" style="0" customWidth="1"/>
    <col min="5" max="5" width="8.28125" style="0" customWidth="1"/>
    <col min="6" max="6" width="7.00390625" style="0" hidden="1" customWidth="1"/>
    <col min="7" max="7" width="8.140625" style="0" customWidth="1"/>
    <col min="8" max="8" width="7.28125" style="0" customWidth="1"/>
    <col min="9" max="9" width="10.28125" style="0" hidden="1" customWidth="1"/>
    <col min="11" max="11" width="7.8515625" style="0" customWidth="1"/>
    <col min="12" max="12" width="7.00390625" style="0" customWidth="1"/>
    <col min="13" max="13" width="0" style="0" hidden="1" customWidth="1"/>
    <col min="14" max="15" width="8.28125" style="0" customWidth="1"/>
    <col min="16" max="16" width="8.00390625" style="0" customWidth="1"/>
    <col min="17" max="17" width="7.00390625" style="0" customWidth="1"/>
    <col min="18" max="18" width="0" style="0" hidden="1" customWidth="1"/>
    <col min="20" max="20" width="7.00390625" style="0" customWidth="1"/>
  </cols>
  <sheetData>
    <row r="1" ht="13.5" thickBot="1"/>
    <row r="2" spans="2:20" ht="18.75" thickBot="1">
      <c r="B2" s="127" t="s">
        <v>111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51.75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 t="s">
        <v>88</v>
      </c>
      <c r="C4" s="15" t="s">
        <v>18</v>
      </c>
      <c r="D4" s="16" t="s">
        <v>121</v>
      </c>
      <c r="E4" s="54"/>
      <c r="F4" s="20" t="s">
        <v>52</v>
      </c>
      <c r="G4" s="27">
        <v>1</v>
      </c>
      <c r="H4" s="27">
        <v>1</v>
      </c>
      <c r="I4" s="46">
        <f>COUNTIF(G$4:G$15,"&lt;"&amp;G4)*ROWS(G$4:G$15)+COUNTIF(H$4:H$15,"&lt;"&amp;H4)</f>
        <v>0</v>
      </c>
      <c r="J4" s="49">
        <f>IF(COUNTIF(I$4:I$15,I4)&gt;1,RANK(I4,I$4:I$15,0)+(COUNT(I$4:I$15)+1-RANK(I4,I$4:I$15,0)-RANK(I4,I$4:I$15,1))/2,RANK(I4,I$4:I$15,0)+(COUNT(I$4:I$15)+1-RANK(I4,I$4:I$15,0)-RANK(I4,I$4:I$15,1)))</f>
        <v>12</v>
      </c>
      <c r="K4" s="52">
        <v>4</v>
      </c>
      <c r="L4" s="52">
        <v>3</v>
      </c>
      <c r="M4" s="46">
        <f>COUNTIF(K$4:K$15,"&lt;"&amp;K4)*ROWS(K$4:K$15)+COUNTIF(L$4:L$15,"&lt;"&amp;L4)</f>
        <v>1</v>
      </c>
      <c r="N4" s="49">
        <f>IF(COUNTIF(M$4:M$15,M4)&gt;1,RANK(M4,M$4:M$15,0)+(COUNT(M$4:M$15)+1-RANK(M4,M$4:M$15,0)-RANK(M4,M$4:M$15,1))/2,RANK(M4,M$4:M$15,0)+(COUNT(M$4:M$15)+1-RANK(M4,M$4:M$15,0)-RANK(M4,M$4:M$15,1)))</f>
        <v>11</v>
      </c>
      <c r="O4" s="43">
        <f>SUM(J4,N4)</f>
        <v>23</v>
      </c>
      <c r="P4" s="40">
        <f aca="true" t="shared" si="0" ref="P4:P15">SUM(K4,G4)</f>
        <v>5</v>
      </c>
      <c r="Q4" s="29">
        <f aca="true" t="shared" si="1" ref="Q4:Q15">SUM(L4,H4)</f>
        <v>4</v>
      </c>
      <c r="R4" s="31">
        <f>(COUNTIF(O$4:O$15,"&gt;"&amp;O4)*ROWS(O$4:O$14)+COUNTIF(P$4:P$15,"&lt;"&amp;P4))*ROWS(O$4:O$15)+COUNTIF(Q$4:Q$15,"&lt;"&amp;Q4)</f>
        <v>0</v>
      </c>
      <c r="S4" s="37">
        <f>IF(COUNTIF(R$4:R$15,R4)&gt;1,RANK(R4,R$4:R$15,0)+(COUNT(R$4:R$15)+1-RANK(R4,R$4:R$15,0)-RANK(R4,R$4:R$15,1))/2,RANK(R4,R$4:R$15,0)+(COUNT(R$4:R$15)+1-RANK(R4,R$4:R$15,0)-RANK(R4,R$4:R$15,1)))</f>
        <v>12</v>
      </c>
      <c r="T4" s="34">
        <v>5</v>
      </c>
    </row>
    <row r="5" spans="2:20" ht="19.5" thickBot="1">
      <c r="B5" s="17" t="s">
        <v>17</v>
      </c>
      <c r="C5" s="1" t="s">
        <v>21</v>
      </c>
      <c r="D5" s="85" t="s">
        <v>122</v>
      </c>
      <c r="E5" s="55" t="s">
        <v>169</v>
      </c>
      <c r="F5" s="21" t="s">
        <v>54</v>
      </c>
      <c r="G5" s="27">
        <v>25</v>
      </c>
      <c r="H5" s="27">
        <v>15</v>
      </c>
      <c r="I5" s="47">
        <f aca="true" t="shared" si="2" ref="I5:I15">COUNTIF(G$4:G$15,"&lt;"&amp;G5)*ROWS(G$4:G$15)+COUNTIF(H$4:H$15,"&lt;"&amp;H5)</f>
        <v>116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52">
        <v>4</v>
      </c>
      <c r="L5" s="52">
        <v>2</v>
      </c>
      <c r="M5" s="47">
        <f aca="true" t="shared" si="4" ref="M5:M15">COUNTIF(K$4:K$15,"&lt;"&amp;K5)*ROWS(K$4:K$15)+COUNTIF(L$4:L$15,"&lt;"&amp;L5)</f>
        <v>0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12</v>
      </c>
      <c r="O5" s="44">
        <f aca="true" t="shared" si="6" ref="O5:O15">SUM(J5,N5)</f>
        <v>15</v>
      </c>
      <c r="P5" s="41">
        <f t="shared" si="0"/>
        <v>29</v>
      </c>
      <c r="Q5" s="26">
        <f t="shared" si="1"/>
        <v>17</v>
      </c>
      <c r="R5" s="32">
        <f aca="true" t="shared" si="7" ref="R5:R15">(COUNTIF(O$4:O$15,"&gt;"&amp;O5)*ROWS(O$4:O$14)+COUNTIF(P$4:P$15,"&lt;"&amp;P5))*ROWS(O$4:O$15)+COUNTIF(Q$4:Q$15,"&lt;"&amp;Q5)</f>
        <v>447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35">
        <v>0</v>
      </c>
    </row>
    <row r="6" spans="2:20" ht="19.5" thickBot="1">
      <c r="B6" s="17" t="s">
        <v>20</v>
      </c>
      <c r="C6" s="1" t="s">
        <v>24</v>
      </c>
      <c r="D6" s="85" t="s">
        <v>123</v>
      </c>
      <c r="E6" s="55"/>
      <c r="F6" s="21" t="s">
        <v>56</v>
      </c>
      <c r="G6" s="27">
        <v>23</v>
      </c>
      <c r="H6" s="27">
        <v>15</v>
      </c>
      <c r="I6" s="47">
        <f t="shared" si="2"/>
        <v>104</v>
      </c>
      <c r="J6" s="50">
        <f t="shared" si="3"/>
        <v>4</v>
      </c>
      <c r="K6" s="52">
        <v>26.5</v>
      </c>
      <c r="L6" s="52">
        <v>16</v>
      </c>
      <c r="M6" s="47">
        <f t="shared" si="4"/>
        <v>78</v>
      </c>
      <c r="N6" s="50">
        <f t="shared" si="5"/>
        <v>6</v>
      </c>
      <c r="O6" s="44">
        <f t="shared" si="6"/>
        <v>10</v>
      </c>
      <c r="P6" s="41">
        <f t="shared" si="0"/>
        <v>49.5</v>
      </c>
      <c r="Q6" s="26">
        <f t="shared" si="1"/>
        <v>31</v>
      </c>
      <c r="R6" s="32">
        <f t="shared" si="7"/>
        <v>1173</v>
      </c>
      <c r="S6" s="38">
        <f t="shared" si="8"/>
        <v>4</v>
      </c>
      <c r="T6" s="35">
        <v>35</v>
      </c>
    </row>
    <row r="7" spans="2:20" ht="19.5" thickBot="1">
      <c r="B7" s="17" t="s">
        <v>23</v>
      </c>
      <c r="C7" s="1" t="s">
        <v>27</v>
      </c>
      <c r="D7" s="85" t="s">
        <v>124</v>
      </c>
      <c r="E7" s="55"/>
      <c r="F7" s="21" t="s">
        <v>58</v>
      </c>
      <c r="G7" s="27">
        <v>27.5</v>
      </c>
      <c r="H7" s="27">
        <v>20</v>
      </c>
      <c r="I7" s="47">
        <f t="shared" si="2"/>
        <v>130</v>
      </c>
      <c r="J7" s="50">
        <f t="shared" si="3"/>
        <v>2</v>
      </c>
      <c r="K7" s="52">
        <v>57.5</v>
      </c>
      <c r="L7" s="52">
        <v>25</v>
      </c>
      <c r="M7" s="47">
        <f t="shared" si="4"/>
        <v>143</v>
      </c>
      <c r="N7" s="50">
        <f t="shared" si="5"/>
        <v>1</v>
      </c>
      <c r="O7" s="44">
        <f t="shared" si="6"/>
        <v>3</v>
      </c>
      <c r="P7" s="41">
        <f t="shared" si="0"/>
        <v>85</v>
      </c>
      <c r="Q7" s="26">
        <f t="shared" si="1"/>
        <v>45</v>
      </c>
      <c r="R7" s="32">
        <f t="shared" si="7"/>
        <v>1595</v>
      </c>
      <c r="S7" s="38">
        <f t="shared" si="8"/>
        <v>1</v>
      </c>
      <c r="T7" s="35">
        <v>50</v>
      </c>
    </row>
    <row r="8" spans="2:20" ht="19.5" thickBot="1">
      <c r="B8" s="17" t="s">
        <v>26</v>
      </c>
      <c r="C8" s="1" t="s">
        <v>29</v>
      </c>
      <c r="D8" s="85" t="s">
        <v>125</v>
      </c>
      <c r="E8" s="55" t="s">
        <v>169</v>
      </c>
      <c r="F8" s="21" t="s">
        <v>59</v>
      </c>
      <c r="G8" s="27">
        <v>5.5</v>
      </c>
      <c r="H8" s="27">
        <v>4</v>
      </c>
      <c r="I8" s="47">
        <f t="shared" si="2"/>
        <v>40</v>
      </c>
      <c r="J8" s="50">
        <f t="shared" si="3"/>
        <v>8</v>
      </c>
      <c r="K8" s="52">
        <v>33</v>
      </c>
      <c r="L8" s="52">
        <v>22</v>
      </c>
      <c r="M8" s="47">
        <f t="shared" si="4"/>
        <v>106</v>
      </c>
      <c r="N8" s="50">
        <f t="shared" si="5"/>
        <v>3</v>
      </c>
      <c r="O8" s="44">
        <f t="shared" si="6"/>
        <v>11</v>
      </c>
      <c r="P8" s="41">
        <f t="shared" si="0"/>
        <v>38.5</v>
      </c>
      <c r="Q8" s="26">
        <f t="shared" si="1"/>
        <v>26</v>
      </c>
      <c r="R8" s="32">
        <f t="shared" si="7"/>
        <v>1003</v>
      </c>
      <c r="S8" s="38">
        <f t="shared" si="8"/>
        <v>5</v>
      </c>
      <c r="T8" s="35">
        <v>0</v>
      </c>
    </row>
    <row r="9" spans="2:20" ht="19.5" thickBot="1">
      <c r="B9" s="17" t="s">
        <v>15</v>
      </c>
      <c r="C9" s="1" t="s">
        <v>89</v>
      </c>
      <c r="D9" s="86" t="s">
        <v>126</v>
      </c>
      <c r="E9" s="55"/>
      <c r="F9" s="21" t="s">
        <v>61</v>
      </c>
      <c r="G9" s="27">
        <v>17</v>
      </c>
      <c r="H9" s="27">
        <v>11</v>
      </c>
      <c r="I9" s="47">
        <f t="shared" si="2"/>
        <v>79</v>
      </c>
      <c r="J9" s="50">
        <f t="shared" si="3"/>
        <v>5</v>
      </c>
      <c r="K9" s="52">
        <v>33</v>
      </c>
      <c r="L9" s="52">
        <v>17</v>
      </c>
      <c r="M9" s="47">
        <f t="shared" si="4"/>
        <v>105</v>
      </c>
      <c r="N9" s="50">
        <f t="shared" si="5"/>
        <v>4</v>
      </c>
      <c r="O9" s="44">
        <f t="shared" si="6"/>
        <v>9</v>
      </c>
      <c r="P9" s="41">
        <f t="shared" si="0"/>
        <v>50</v>
      </c>
      <c r="Q9" s="26">
        <f t="shared" si="1"/>
        <v>28</v>
      </c>
      <c r="R9" s="32">
        <f t="shared" si="7"/>
        <v>1316</v>
      </c>
      <c r="S9" s="38">
        <f t="shared" si="8"/>
        <v>2</v>
      </c>
      <c r="T9" s="35">
        <v>45</v>
      </c>
    </row>
    <row r="10" spans="2:20" ht="19.5" thickBot="1">
      <c r="B10" s="17" t="s">
        <v>18</v>
      </c>
      <c r="C10" s="1" t="s">
        <v>14</v>
      </c>
      <c r="D10" s="85" t="s">
        <v>127</v>
      </c>
      <c r="E10" s="55"/>
      <c r="F10" s="21" t="s">
        <v>49</v>
      </c>
      <c r="G10" s="27">
        <v>10.5</v>
      </c>
      <c r="H10" s="27">
        <v>5</v>
      </c>
      <c r="I10" s="47">
        <f t="shared" si="2"/>
        <v>65</v>
      </c>
      <c r="J10" s="50">
        <f t="shared" si="3"/>
        <v>7</v>
      </c>
      <c r="K10" s="52">
        <v>7</v>
      </c>
      <c r="L10" s="52">
        <v>4</v>
      </c>
      <c r="M10" s="47">
        <f t="shared" si="4"/>
        <v>26</v>
      </c>
      <c r="N10" s="50">
        <f t="shared" si="5"/>
        <v>10</v>
      </c>
      <c r="O10" s="44">
        <f t="shared" si="6"/>
        <v>17</v>
      </c>
      <c r="P10" s="41">
        <f t="shared" si="0"/>
        <v>17.5</v>
      </c>
      <c r="Q10" s="26">
        <f t="shared" si="1"/>
        <v>9</v>
      </c>
      <c r="R10" s="32">
        <f t="shared" si="7"/>
        <v>289</v>
      </c>
      <c r="S10" s="38">
        <f t="shared" si="8"/>
        <v>10</v>
      </c>
      <c r="T10" s="35">
        <v>15</v>
      </c>
    </row>
    <row r="11" spans="2:20" ht="19.5" thickBot="1">
      <c r="B11" s="17" t="s">
        <v>21</v>
      </c>
      <c r="C11" s="1" t="s">
        <v>17</v>
      </c>
      <c r="D11" s="85" t="s">
        <v>128</v>
      </c>
      <c r="E11" s="55"/>
      <c r="F11" s="21" t="s">
        <v>51</v>
      </c>
      <c r="G11" s="27">
        <v>2.5</v>
      </c>
      <c r="H11" s="27">
        <v>1</v>
      </c>
      <c r="I11" s="47">
        <f t="shared" si="2"/>
        <v>12</v>
      </c>
      <c r="J11" s="50">
        <f t="shared" si="3"/>
        <v>11</v>
      </c>
      <c r="K11" s="52">
        <v>14</v>
      </c>
      <c r="L11" s="52">
        <v>9</v>
      </c>
      <c r="M11" s="47">
        <f t="shared" si="4"/>
        <v>65</v>
      </c>
      <c r="N11" s="50">
        <f t="shared" si="5"/>
        <v>7</v>
      </c>
      <c r="O11" s="44">
        <f t="shared" si="6"/>
        <v>18</v>
      </c>
      <c r="P11" s="41">
        <f t="shared" si="0"/>
        <v>16.5</v>
      </c>
      <c r="Q11" s="26">
        <f t="shared" si="1"/>
        <v>10</v>
      </c>
      <c r="R11" s="32">
        <f t="shared" si="7"/>
        <v>146</v>
      </c>
      <c r="S11" s="38">
        <f t="shared" si="8"/>
        <v>11</v>
      </c>
      <c r="T11" s="35">
        <v>10</v>
      </c>
    </row>
    <row r="12" spans="2:20" ht="19.5" thickBot="1">
      <c r="B12" s="17" t="s">
        <v>24</v>
      </c>
      <c r="C12" s="1" t="s">
        <v>20</v>
      </c>
      <c r="D12" s="85" t="s">
        <v>129</v>
      </c>
      <c r="E12" s="55"/>
      <c r="F12" s="21" t="s">
        <v>53</v>
      </c>
      <c r="G12" s="27">
        <v>5.5</v>
      </c>
      <c r="H12" s="27">
        <v>3</v>
      </c>
      <c r="I12" s="47">
        <f t="shared" si="2"/>
        <v>39</v>
      </c>
      <c r="J12" s="50">
        <f t="shared" si="3"/>
        <v>9</v>
      </c>
      <c r="K12" s="52">
        <v>28</v>
      </c>
      <c r="L12" s="52">
        <v>16</v>
      </c>
      <c r="M12" s="47">
        <f t="shared" si="4"/>
        <v>90</v>
      </c>
      <c r="N12" s="50">
        <f t="shared" si="5"/>
        <v>5</v>
      </c>
      <c r="O12" s="44">
        <f t="shared" si="6"/>
        <v>14</v>
      </c>
      <c r="P12" s="41">
        <f t="shared" si="0"/>
        <v>33.5</v>
      </c>
      <c r="Q12" s="26">
        <f t="shared" si="1"/>
        <v>19</v>
      </c>
      <c r="R12" s="32">
        <f t="shared" si="7"/>
        <v>726</v>
      </c>
      <c r="S12" s="38">
        <f t="shared" si="8"/>
        <v>7</v>
      </c>
      <c r="T12" s="35">
        <v>25</v>
      </c>
    </row>
    <row r="13" spans="2:20" ht="19.5" thickBot="1">
      <c r="B13" s="17" t="s">
        <v>27</v>
      </c>
      <c r="C13" s="1" t="s">
        <v>23</v>
      </c>
      <c r="D13" s="85" t="s">
        <v>130</v>
      </c>
      <c r="E13" s="55"/>
      <c r="F13" s="21" t="s">
        <v>55</v>
      </c>
      <c r="G13" s="27">
        <v>32.5</v>
      </c>
      <c r="H13" s="27">
        <v>23</v>
      </c>
      <c r="I13" s="47">
        <f t="shared" si="2"/>
        <v>143</v>
      </c>
      <c r="J13" s="50">
        <f t="shared" si="3"/>
        <v>1</v>
      </c>
      <c r="K13" s="52">
        <v>10</v>
      </c>
      <c r="L13" s="52">
        <v>8</v>
      </c>
      <c r="M13" s="47">
        <f t="shared" si="4"/>
        <v>52</v>
      </c>
      <c r="N13" s="50">
        <f t="shared" si="5"/>
        <v>8</v>
      </c>
      <c r="O13" s="44">
        <f t="shared" si="6"/>
        <v>9</v>
      </c>
      <c r="P13" s="41">
        <f t="shared" si="0"/>
        <v>42.5</v>
      </c>
      <c r="Q13" s="26">
        <f t="shared" si="1"/>
        <v>31</v>
      </c>
      <c r="R13" s="32">
        <f t="shared" si="7"/>
        <v>1293</v>
      </c>
      <c r="S13" s="38">
        <f t="shared" si="8"/>
        <v>3</v>
      </c>
      <c r="T13" s="35">
        <v>40</v>
      </c>
    </row>
    <row r="14" spans="2:20" ht="19.5" thickBot="1">
      <c r="B14" s="17" t="s">
        <v>29</v>
      </c>
      <c r="C14" s="1" t="s">
        <v>26</v>
      </c>
      <c r="D14" s="5" t="s">
        <v>131</v>
      </c>
      <c r="E14" s="55"/>
      <c r="F14" s="21" t="s">
        <v>57</v>
      </c>
      <c r="G14" s="27">
        <v>17</v>
      </c>
      <c r="H14" s="27">
        <v>10</v>
      </c>
      <c r="I14" s="47">
        <f t="shared" si="2"/>
        <v>78</v>
      </c>
      <c r="J14" s="50">
        <f t="shared" si="3"/>
        <v>6</v>
      </c>
      <c r="K14" s="52">
        <v>9.1</v>
      </c>
      <c r="L14" s="52">
        <v>7</v>
      </c>
      <c r="M14" s="47">
        <f t="shared" si="4"/>
        <v>39</v>
      </c>
      <c r="N14" s="50">
        <f t="shared" si="5"/>
        <v>9</v>
      </c>
      <c r="O14" s="44">
        <f t="shared" si="6"/>
        <v>15</v>
      </c>
      <c r="P14" s="41">
        <f t="shared" si="0"/>
        <v>26.1</v>
      </c>
      <c r="Q14" s="26">
        <f t="shared" si="1"/>
        <v>17</v>
      </c>
      <c r="R14" s="32">
        <f t="shared" si="7"/>
        <v>435</v>
      </c>
      <c r="S14" s="38">
        <f t="shared" si="8"/>
        <v>9</v>
      </c>
      <c r="T14" s="35">
        <v>20</v>
      </c>
    </row>
    <row r="15" spans="2:20" ht="19.5" thickBot="1">
      <c r="B15" s="18" t="s">
        <v>60</v>
      </c>
      <c r="C15" s="19" t="s">
        <v>15</v>
      </c>
      <c r="D15" s="87" t="s">
        <v>132</v>
      </c>
      <c r="E15" s="56"/>
      <c r="F15" s="22" t="s">
        <v>50</v>
      </c>
      <c r="G15" s="27">
        <v>4</v>
      </c>
      <c r="H15" s="27">
        <v>2</v>
      </c>
      <c r="I15" s="48">
        <f t="shared" si="2"/>
        <v>26</v>
      </c>
      <c r="J15" s="51">
        <f t="shared" si="3"/>
        <v>10</v>
      </c>
      <c r="K15" s="52">
        <v>35</v>
      </c>
      <c r="L15" s="52">
        <v>16</v>
      </c>
      <c r="M15" s="48">
        <f t="shared" si="4"/>
        <v>126</v>
      </c>
      <c r="N15" s="51">
        <f t="shared" si="5"/>
        <v>2</v>
      </c>
      <c r="O15" s="45">
        <f t="shared" si="6"/>
        <v>12</v>
      </c>
      <c r="P15" s="42">
        <f t="shared" si="0"/>
        <v>39</v>
      </c>
      <c r="Q15" s="30">
        <f t="shared" si="1"/>
        <v>18</v>
      </c>
      <c r="R15" s="33">
        <f t="shared" si="7"/>
        <v>881</v>
      </c>
      <c r="S15" s="39">
        <f t="shared" si="8"/>
        <v>6</v>
      </c>
      <c r="T15" s="36">
        <v>30</v>
      </c>
    </row>
    <row r="16" spans="2:20" ht="12.75">
      <c r="B16" s="83"/>
      <c r="C16" s="83"/>
      <c r="D16" s="83"/>
      <c r="E16" s="83"/>
      <c r="F16" s="83"/>
      <c r="G16" s="83"/>
      <c r="H16" s="83"/>
      <c r="I16" s="83"/>
      <c r="J16" s="83">
        <f>SUM(J4:J15)</f>
        <v>78</v>
      </c>
      <c r="K16" s="83"/>
      <c r="L16" s="83"/>
      <c r="M16" s="83"/>
      <c r="N16" s="83">
        <f>SUM(N4:N15)</f>
        <v>78</v>
      </c>
      <c r="O16" s="83">
        <f>SUM(O4:O15)</f>
        <v>156</v>
      </c>
      <c r="P16" s="83"/>
      <c r="Q16" s="83"/>
      <c r="R16" s="83"/>
      <c r="S16" s="83"/>
      <c r="T16" s="83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38">
      <selection activeCell="Y15" sqref="Y15"/>
    </sheetView>
  </sheetViews>
  <sheetFormatPr defaultColWidth="9.140625" defaultRowHeight="12.75"/>
  <cols>
    <col min="1" max="1" width="2.140625" style="0" customWidth="1"/>
    <col min="2" max="2" width="5.57421875" style="0" customWidth="1"/>
    <col min="3" max="3" width="32.8515625" style="0" customWidth="1"/>
    <col min="4" max="4" width="13.00390625" style="0" hidden="1" customWidth="1"/>
    <col min="5" max="5" width="11.57421875" style="0" hidden="1" customWidth="1"/>
    <col min="6" max="6" width="8.28125" style="0" hidden="1" customWidth="1"/>
    <col min="7" max="7" width="11.57421875" style="0" hidden="1" customWidth="1"/>
    <col min="8" max="8" width="12.140625" style="0" hidden="1" customWidth="1"/>
    <col min="9" max="15" width="12.28125" style="0" hidden="1" customWidth="1"/>
    <col min="16" max="16" width="10.140625" style="0" customWidth="1"/>
    <col min="17" max="17" width="12.00390625" style="0" customWidth="1"/>
    <col min="18" max="18" width="9.421875" style="0" customWidth="1"/>
    <col min="19" max="19" width="10.28125" style="0" customWidth="1"/>
    <col min="20" max="20" width="0" style="0" hidden="1" customWidth="1"/>
    <col min="21" max="21" width="5.57421875" style="0" customWidth="1"/>
    <col min="22" max="22" width="13.421875" style="0" customWidth="1"/>
    <col min="23" max="24" width="0" style="0" hidden="1" customWidth="1"/>
    <col min="27" max="27" width="12.7109375" style="0" customWidth="1"/>
  </cols>
  <sheetData>
    <row r="1" ht="13.5" thickBot="1">
      <c r="A1" s="3"/>
    </row>
    <row r="2" spans="1:21" ht="38.25" customHeight="1" thickBot="1">
      <c r="A2" s="3"/>
      <c r="B2" s="158" t="s">
        <v>120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91" t="s">
        <v>110</v>
      </c>
    </row>
    <row r="3" spans="1:27" ht="16.5" customHeight="1" thickBot="1">
      <c r="A3" s="3"/>
      <c r="B3" s="165" t="s">
        <v>63</v>
      </c>
      <c r="C3" s="161" t="s">
        <v>104</v>
      </c>
      <c r="D3" s="150" t="s">
        <v>64</v>
      </c>
      <c r="E3" s="151"/>
      <c r="F3" s="151"/>
      <c r="G3" s="152" t="s">
        <v>65</v>
      </c>
      <c r="H3" s="151"/>
      <c r="I3" s="153"/>
      <c r="J3" s="150" t="s">
        <v>66</v>
      </c>
      <c r="K3" s="151"/>
      <c r="L3" s="151"/>
      <c r="M3" s="152" t="s">
        <v>67</v>
      </c>
      <c r="N3" s="151"/>
      <c r="O3" s="151"/>
      <c r="P3" s="154" t="s">
        <v>69</v>
      </c>
      <c r="Q3" s="154" t="s">
        <v>102</v>
      </c>
      <c r="R3" s="156" t="s">
        <v>109</v>
      </c>
      <c r="S3" s="163" t="s">
        <v>68</v>
      </c>
      <c r="T3" s="161" t="s">
        <v>69</v>
      </c>
      <c r="U3" s="88"/>
      <c r="V3" s="3"/>
      <c r="W3" s="2" t="s">
        <v>71</v>
      </c>
      <c r="X3" s="2" t="s">
        <v>72</v>
      </c>
      <c r="Y3" s="3"/>
      <c r="Z3" s="3"/>
      <c r="AA3" s="3"/>
    </row>
    <row r="4" spans="1:27" ht="28.5" customHeight="1" thickBot="1">
      <c r="A4" s="3"/>
      <c r="B4" s="166"/>
      <c r="C4" s="167"/>
      <c r="D4" s="101" t="s">
        <v>69</v>
      </c>
      <c r="E4" s="102" t="s">
        <v>92</v>
      </c>
      <c r="F4" s="102" t="s">
        <v>93</v>
      </c>
      <c r="G4" s="103" t="s">
        <v>69</v>
      </c>
      <c r="H4" s="102" t="s">
        <v>92</v>
      </c>
      <c r="I4" s="104" t="s">
        <v>93</v>
      </c>
      <c r="J4" s="101" t="s">
        <v>69</v>
      </c>
      <c r="K4" s="102" t="s">
        <v>92</v>
      </c>
      <c r="L4" s="102" t="s">
        <v>93</v>
      </c>
      <c r="M4" s="103" t="s">
        <v>69</v>
      </c>
      <c r="N4" s="102" t="s">
        <v>92</v>
      </c>
      <c r="O4" s="102" t="s">
        <v>93</v>
      </c>
      <c r="P4" s="155"/>
      <c r="Q4" s="155"/>
      <c r="R4" s="157"/>
      <c r="S4" s="164"/>
      <c r="T4" s="162"/>
      <c r="U4" s="92"/>
      <c r="V4" s="3"/>
      <c r="W4" s="2"/>
      <c r="X4" s="2"/>
      <c r="Y4" s="3"/>
      <c r="Z4" s="3"/>
      <c r="AA4" s="3"/>
    </row>
    <row r="5" spans="1:27" ht="18.75" thickBot="1">
      <c r="A5" s="3"/>
      <c r="B5" s="105" t="s">
        <v>73</v>
      </c>
      <c r="C5" s="106" t="s">
        <v>121</v>
      </c>
      <c r="D5" s="107">
        <f>LOOKUP(Sobota_I_kolo_sekt_A!S4,Sobota_I_kolo_sekt_A!S4)</f>
        <v>12</v>
      </c>
      <c r="E5" s="66">
        <f>LOOKUP(Sobota_I_kolo_sekt_A!Q4,Sobota_I_kolo_sekt_A!Q4)</f>
        <v>4</v>
      </c>
      <c r="F5" s="69">
        <f>LOOKUP(Sobota_I_kolo_sekt_A!P4,Sobota_I_kolo_sekt_A!P4)</f>
        <v>5</v>
      </c>
      <c r="G5" s="108"/>
      <c r="H5" s="66"/>
      <c r="I5" s="69"/>
      <c r="J5" s="108"/>
      <c r="K5" s="66"/>
      <c r="L5" s="67"/>
      <c r="M5" s="107"/>
      <c r="N5" s="66"/>
      <c r="O5" s="69"/>
      <c r="P5" s="99">
        <f>Nedela_II_kolo_sekt_B!S4</f>
        <v>8</v>
      </c>
      <c r="Q5" s="61">
        <f>Nedela_II_kolo_sekt_B!O4</f>
        <v>16.5</v>
      </c>
      <c r="R5" s="115">
        <f>Nedela_II_kolo_sekt_B!Q4</f>
        <v>12</v>
      </c>
      <c r="S5" s="116">
        <f>Nedela_II_kolo_sekt_B!P4</f>
        <v>24</v>
      </c>
      <c r="T5" s="70">
        <v>1</v>
      </c>
      <c r="U5" s="89"/>
      <c r="V5" s="3" t="s">
        <v>101</v>
      </c>
      <c r="W5" s="3">
        <v>18</v>
      </c>
      <c r="X5" s="3">
        <v>27</v>
      </c>
      <c r="Y5" s="3"/>
      <c r="Z5" s="3"/>
      <c r="AA5" s="3"/>
    </row>
    <row r="6" spans="1:27" ht="18.75" thickBot="1">
      <c r="A6" s="3"/>
      <c r="B6" s="111" t="s">
        <v>74</v>
      </c>
      <c r="C6" s="86" t="s">
        <v>122</v>
      </c>
      <c r="D6" s="117">
        <f>LOOKUP(Sobota_I_kolo_sekt_A!S5,Sobota_I_kolo_sekt_A!S5)</f>
        <v>8</v>
      </c>
      <c r="E6" s="72">
        <f>LOOKUP(Sobota_I_kolo_sekt_A!Q5,Sobota_I_kolo_sekt_A!Q5)</f>
        <v>17</v>
      </c>
      <c r="F6" s="75">
        <f>LOOKUP(Sobota_I_kolo_sekt_A!P5,Sobota_I_kolo_sekt_A!P5)</f>
        <v>29</v>
      </c>
      <c r="G6" s="118"/>
      <c r="H6" s="72"/>
      <c r="I6" s="75"/>
      <c r="J6" s="118"/>
      <c r="K6" s="72"/>
      <c r="L6" s="73"/>
      <c r="M6" s="117"/>
      <c r="N6" s="72"/>
      <c r="O6" s="75"/>
      <c r="P6" s="99">
        <f>Nedela_II_kolo_sekt_B!S5</f>
        <v>9</v>
      </c>
      <c r="Q6" s="61">
        <f>Nedela_II_kolo_sekt_B!O5</f>
        <v>17</v>
      </c>
      <c r="R6" s="115">
        <f>Nedela_II_kolo_sekt_B!Q5</f>
        <v>12</v>
      </c>
      <c r="S6" s="116">
        <f>Nedela_II_kolo_sekt_B!P5</f>
        <v>27</v>
      </c>
      <c r="T6" s="76">
        <v>1</v>
      </c>
      <c r="U6" s="89"/>
      <c r="V6" s="3"/>
      <c r="W6" s="3">
        <v>23</v>
      </c>
      <c r="X6" s="3">
        <v>11</v>
      </c>
      <c r="Y6" s="3"/>
      <c r="Z6" s="3"/>
      <c r="AA6" s="3"/>
    </row>
    <row r="7" spans="1:27" ht="18.75" thickBot="1">
      <c r="A7" s="3"/>
      <c r="B7" s="111" t="s">
        <v>75</v>
      </c>
      <c r="C7" s="86" t="s">
        <v>123</v>
      </c>
      <c r="D7" s="117">
        <f>LOOKUP(Sobota_I_kolo_sekt_A!S6,Sobota_I_kolo_sekt_A!S6)</f>
        <v>4</v>
      </c>
      <c r="E7" s="72">
        <f>LOOKUP(Sobota_I_kolo_sekt_A!Q6,Sobota_I_kolo_sekt_A!Q6)</f>
        <v>31</v>
      </c>
      <c r="F7" s="75">
        <f>LOOKUP(Sobota_I_kolo_sekt_A!P6,Sobota_I_kolo_sekt_A!P6)</f>
        <v>49.5</v>
      </c>
      <c r="G7" s="118"/>
      <c r="H7" s="72"/>
      <c r="I7" s="75"/>
      <c r="J7" s="118"/>
      <c r="K7" s="72"/>
      <c r="L7" s="73"/>
      <c r="M7" s="117"/>
      <c r="N7" s="72"/>
      <c r="O7" s="75"/>
      <c r="P7" s="99">
        <f>Nedela_II_kolo_sekt_B!S6</f>
        <v>3</v>
      </c>
      <c r="Q7" s="61">
        <f>Nedela_II_kolo_sekt_B!O6</f>
        <v>6</v>
      </c>
      <c r="R7" s="115">
        <f>Nedela_II_kolo_sekt_B!Q6</f>
        <v>38</v>
      </c>
      <c r="S7" s="116">
        <f>Nedela_II_kolo_sekt_B!P6</f>
        <v>68.5</v>
      </c>
      <c r="T7" s="76">
        <v>1</v>
      </c>
      <c r="U7" s="89"/>
      <c r="V7" s="3"/>
      <c r="W7" s="3">
        <v>23</v>
      </c>
      <c r="X7" s="3">
        <v>5</v>
      </c>
      <c r="Y7" s="3"/>
      <c r="Z7" s="3"/>
      <c r="AA7" s="3"/>
    </row>
    <row r="8" spans="1:27" ht="18.75" thickBot="1">
      <c r="A8" s="3"/>
      <c r="B8" s="111" t="s">
        <v>76</v>
      </c>
      <c r="C8" s="86" t="s">
        <v>124</v>
      </c>
      <c r="D8" s="117">
        <f>LOOKUP(Sobota_I_kolo_sekt_A!S7,Sobota_I_kolo_sekt_A!S7)</f>
        <v>1</v>
      </c>
      <c r="E8" s="72">
        <f>LOOKUP(Sobota_I_kolo_sekt_A!Q7,Sobota_I_kolo_sekt_A!Q7)</f>
        <v>45</v>
      </c>
      <c r="F8" s="75">
        <f>LOOKUP(Sobota_I_kolo_sekt_A!P7,Sobota_I_kolo_sekt_A!P7)</f>
        <v>85</v>
      </c>
      <c r="G8" s="118"/>
      <c r="H8" s="72"/>
      <c r="I8" s="75"/>
      <c r="J8" s="118"/>
      <c r="K8" s="72"/>
      <c r="L8" s="73"/>
      <c r="M8" s="117"/>
      <c r="N8" s="72"/>
      <c r="O8" s="75"/>
      <c r="P8" s="99">
        <f>Nedela_II_kolo_sekt_B!S7</f>
        <v>4</v>
      </c>
      <c r="Q8" s="61">
        <f>Nedela_II_kolo_sekt_B!O7</f>
        <v>7</v>
      </c>
      <c r="R8" s="115">
        <f>Nedela_II_kolo_sekt_B!Q7</f>
        <v>30</v>
      </c>
      <c r="S8" s="116">
        <f>Nedela_II_kolo_sekt_B!P7</f>
        <v>56</v>
      </c>
      <c r="T8" s="76">
        <v>1</v>
      </c>
      <c r="U8" s="89"/>
      <c r="V8" s="3"/>
      <c r="W8" s="3">
        <v>23</v>
      </c>
      <c r="X8" s="3">
        <v>27</v>
      </c>
      <c r="Y8" s="3"/>
      <c r="Z8" s="3"/>
      <c r="AA8" s="3"/>
    </row>
    <row r="9" spans="1:27" ht="18.75" thickBot="1">
      <c r="A9" s="3"/>
      <c r="B9" s="111" t="s">
        <v>77</v>
      </c>
      <c r="C9" s="86" t="s">
        <v>125</v>
      </c>
      <c r="D9" s="117">
        <f>LOOKUP(Sobota_I_kolo_sekt_A!S8,Sobota_I_kolo_sekt_A!S8)</f>
        <v>5</v>
      </c>
      <c r="E9" s="72">
        <f>LOOKUP(Sobota_I_kolo_sekt_A!Q8,Sobota_I_kolo_sekt_A!Q8)</f>
        <v>26</v>
      </c>
      <c r="F9" s="75">
        <f>LOOKUP(Sobota_I_kolo_sekt_A!P8,Sobota_I_kolo_sekt_A!P8)</f>
        <v>38.5</v>
      </c>
      <c r="G9" s="118"/>
      <c r="H9" s="72"/>
      <c r="I9" s="75"/>
      <c r="J9" s="118"/>
      <c r="K9" s="72"/>
      <c r="L9" s="73"/>
      <c r="M9" s="117"/>
      <c r="N9" s="72"/>
      <c r="O9" s="75"/>
      <c r="P9" s="99">
        <f>Nedela_II_kolo_sekt_B!S8</f>
        <v>6</v>
      </c>
      <c r="Q9" s="61">
        <f>Nedela_II_kolo_sekt_B!O8</f>
        <v>15</v>
      </c>
      <c r="R9" s="115">
        <f>Nedela_II_kolo_sekt_B!Q8</f>
        <v>15</v>
      </c>
      <c r="S9" s="116">
        <f>Nedela_II_kolo_sekt_B!P8</f>
        <v>35</v>
      </c>
      <c r="T9" s="76">
        <v>1</v>
      </c>
      <c r="U9" s="89"/>
      <c r="V9" s="3"/>
      <c r="W9" s="3">
        <v>12</v>
      </c>
      <c r="X9" s="3">
        <v>14</v>
      </c>
      <c r="Y9" s="3"/>
      <c r="Z9" s="3"/>
      <c r="AA9" s="3"/>
    </row>
    <row r="10" spans="1:27" ht="18.75" thickBot="1">
      <c r="A10" s="3"/>
      <c r="B10" s="111" t="s">
        <v>78</v>
      </c>
      <c r="C10" s="86" t="s">
        <v>126</v>
      </c>
      <c r="D10" s="117">
        <f>LOOKUP(Sobota_I_kolo_sekt_A!S9,Sobota_I_kolo_sekt_A!S9)</f>
        <v>2</v>
      </c>
      <c r="E10" s="72">
        <f>LOOKUP(Sobota_I_kolo_sekt_A!Q9,Sobota_I_kolo_sekt_A!Q9)</f>
        <v>28</v>
      </c>
      <c r="F10" s="75">
        <f>LOOKUP(Sobota_I_kolo_sekt_A!P9,Sobota_I_kolo_sekt_A!P9)</f>
        <v>50</v>
      </c>
      <c r="G10" s="118"/>
      <c r="H10" s="72"/>
      <c r="I10" s="75"/>
      <c r="J10" s="118"/>
      <c r="K10" s="72"/>
      <c r="L10" s="73"/>
      <c r="M10" s="117"/>
      <c r="N10" s="72"/>
      <c r="O10" s="75"/>
      <c r="P10" s="99">
        <f>Nedela_II_kolo_sekt_B!S9</f>
        <v>5</v>
      </c>
      <c r="Q10" s="61">
        <f>Nedela_II_kolo_sekt_B!O9</f>
        <v>12</v>
      </c>
      <c r="R10" s="115">
        <f>Nedela_II_kolo_sekt_B!Q9</f>
        <v>19</v>
      </c>
      <c r="S10" s="116">
        <f>Nedela_II_kolo_sekt_B!P9</f>
        <v>36.5</v>
      </c>
      <c r="T10" s="76">
        <v>1</v>
      </c>
      <c r="U10" s="89"/>
      <c r="V10" s="3"/>
      <c r="W10" s="3">
        <v>47</v>
      </c>
      <c r="X10" s="3">
        <v>5</v>
      </c>
      <c r="Y10" s="3"/>
      <c r="Z10" s="3"/>
      <c r="AA10" s="3"/>
    </row>
    <row r="11" spans="1:27" ht="18.75" thickBot="1">
      <c r="A11" s="3"/>
      <c r="B11" s="111" t="s">
        <v>79</v>
      </c>
      <c r="C11" s="86" t="s">
        <v>127</v>
      </c>
      <c r="D11" s="117">
        <f>LOOKUP(Sobota_I_kolo_sekt_A!S10,Sobota_I_kolo_sekt_A!S10)</f>
        <v>10</v>
      </c>
      <c r="E11" s="72">
        <f>LOOKUP(Sobota_I_kolo_sekt_A!Q10,Sobota_I_kolo_sekt_A!Q10)</f>
        <v>9</v>
      </c>
      <c r="F11" s="75">
        <f>LOOKUP(Sobota_I_kolo_sekt_A!P10,Sobota_I_kolo_sekt_A!P10)</f>
        <v>17.5</v>
      </c>
      <c r="G11" s="118"/>
      <c r="H11" s="72"/>
      <c r="I11" s="75"/>
      <c r="J11" s="118"/>
      <c r="K11" s="72"/>
      <c r="L11" s="73"/>
      <c r="M11" s="117"/>
      <c r="N11" s="72"/>
      <c r="O11" s="75"/>
      <c r="P11" s="99">
        <f>Nedela_II_kolo_sekt_B!S10</f>
        <v>12</v>
      </c>
      <c r="Q11" s="61">
        <f>Nedela_II_kolo_sekt_B!O10</f>
        <v>24</v>
      </c>
      <c r="R11" s="115">
        <f>Nedela_II_kolo_sekt_B!Q10</f>
        <v>2</v>
      </c>
      <c r="S11" s="116">
        <f>Nedela_II_kolo_sekt_B!P10</f>
        <v>2.5</v>
      </c>
      <c r="T11" s="76">
        <v>1</v>
      </c>
      <c r="U11" s="89"/>
      <c r="V11" s="3"/>
      <c r="W11" s="3">
        <v>18</v>
      </c>
      <c r="X11" s="3">
        <v>6</v>
      </c>
      <c r="Y11" s="3"/>
      <c r="Z11" s="3"/>
      <c r="AA11" s="3"/>
    </row>
    <row r="12" spans="1:27" ht="18.75" thickBot="1">
      <c r="A12" s="3"/>
      <c r="B12" s="111" t="s">
        <v>80</v>
      </c>
      <c r="C12" s="86" t="s">
        <v>128</v>
      </c>
      <c r="D12" s="117">
        <f>LOOKUP(Sobota_I_kolo_sekt_A!S11,Sobota_I_kolo_sekt_A!S11)</f>
        <v>11</v>
      </c>
      <c r="E12" s="72">
        <f>LOOKUP(Sobota_I_kolo_sekt_A!Q11,Sobota_I_kolo_sekt_A!Q11)</f>
        <v>10</v>
      </c>
      <c r="F12" s="75">
        <f>LOOKUP(Sobota_I_kolo_sekt_A!P11,Sobota_I_kolo_sekt_A!P11)</f>
        <v>16.5</v>
      </c>
      <c r="G12" s="118"/>
      <c r="H12" s="72"/>
      <c r="I12" s="75"/>
      <c r="J12" s="118"/>
      <c r="K12" s="72"/>
      <c r="L12" s="73"/>
      <c r="M12" s="117"/>
      <c r="N12" s="72"/>
      <c r="O12" s="75"/>
      <c r="P12" s="99">
        <f>Nedela_II_kolo_sekt_B!S11</f>
        <v>11</v>
      </c>
      <c r="Q12" s="61">
        <f>Nedela_II_kolo_sekt_B!O11</f>
        <v>18.5</v>
      </c>
      <c r="R12" s="115">
        <f>Nedela_II_kolo_sekt_B!Q11</f>
        <v>12</v>
      </c>
      <c r="S12" s="116">
        <f>Nedela_II_kolo_sekt_B!P11</f>
        <v>21.5</v>
      </c>
      <c r="T12" s="76">
        <v>1</v>
      </c>
      <c r="U12" s="89"/>
      <c r="V12" s="3"/>
      <c r="W12" s="3">
        <v>23</v>
      </c>
      <c r="X12" s="3">
        <v>16</v>
      </c>
      <c r="Y12" s="3"/>
      <c r="Z12" s="3"/>
      <c r="AA12" s="3"/>
    </row>
    <row r="13" spans="1:27" ht="18.75" thickBot="1">
      <c r="A13" s="3"/>
      <c r="B13" s="111" t="s">
        <v>81</v>
      </c>
      <c r="C13" s="86" t="s">
        <v>129</v>
      </c>
      <c r="D13" s="117">
        <f>LOOKUP(Sobota_I_kolo_sekt_A!S12,Sobota_I_kolo_sekt_A!S12)</f>
        <v>7</v>
      </c>
      <c r="E13" s="72">
        <f>LOOKUP(Sobota_I_kolo_sekt_A!Q12,Sobota_I_kolo_sekt_A!Q12)</f>
        <v>19</v>
      </c>
      <c r="F13" s="75">
        <f>LOOKUP(Sobota_I_kolo_sekt_A!P12,Sobota_I_kolo_sekt_A!P12)</f>
        <v>33.5</v>
      </c>
      <c r="G13" s="118"/>
      <c r="H13" s="72"/>
      <c r="I13" s="75"/>
      <c r="J13" s="118"/>
      <c r="K13" s="72"/>
      <c r="L13" s="73"/>
      <c r="M13" s="117"/>
      <c r="N13" s="72"/>
      <c r="O13" s="75"/>
      <c r="P13" s="99">
        <f>Nedela_II_kolo_sekt_B!S12</f>
        <v>2</v>
      </c>
      <c r="Q13" s="61">
        <f>Nedela_II_kolo_sekt_B!O12</f>
        <v>5</v>
      </c>
      <c r="R13" s="115">
        <f>Nedela_II_kolo_sekt_B!Q12</f>
        <v>36</v>
      </c>
      <c r="S13" s="116">
        <f>Nedela_II_kolo_sekt_B!P12</f>
        <v>70</v>
      </c>
      <c r="T13" s="76">
        <v>1</v>
      </c>
      <c r="U13" s="89"/>
      <c r="V13" s="3"/>
      <c r="W13" s="3">
        <v>30</v>
      </c>
      <c r="X13" s="3">
        <v>16</v>
      </c>
      <c r="Y13" s="3"/>
      <c r="Z13" s="3"/>
      <c r="AA13" s="3"/>
    </row>
    <row r="14" spans="1:27" ht="18.75" thickBot="1">
      <c r="A14" s="3"/>
      <c r="B14" s="111" t="s">
        <v>82</v>
      </c>
      <c r="C14" s="86" t="s">
        <v>130</v>
      </c>
      <c r="D14" s="117">
        <f>LOOKUP(Sobota_I_kolo_sekt_A!S13,Sobota_I_kolo_sekt_A!S13)</f>
        <v>3</v>
      </c>
      <c r="E14" s="72">
        <f>LOOKUP(Sobota_I_kolo_sekt_A!Q13,Sobota_I_kolo_sekt_A!Q13)</f>
        <v>31</v>
      </c>
      <c r="F14" s="75">
        <f>LOOKUP(Sobota_I_kolo_sekt_A!P13,Sobota_I_kolo_sekt_A!P13)</f>
        <v>42.5</v>
      </c>
      <c r="G14" s="118"/>
      <c r="H14" s="72"/>
      <c r="I14" s="75"/>
      <c r="J14" s="118"/>
      <c r="K14" s="72"/>
      <c r="L14" s="73"/>
      <c r="M14" s="117"/>
      <c r="N14" s="72"/>
      <c r="O14" s="75"/>
      <c r="P14" s="99">
        <f>Nedela_II_kolo_sekt_B!S13</f>
        <v>1</v>
      </c>
      <c r="Q14" s="61">
        <f>Nedela_II_kolo_sekt_B!O13</f>
        <v>2</v>
      </c>
      <c r="R14" s="115">
        <f>Nedela_II_kolo_sekt_B!Q13</f>
        <v>36</v>
      </c>
      <c r="S14" s="116">
        <f>Nedela_II_kolo_sekt_B!P13</f>
        <v>87</v>
      </c>
      <c r="T14" s="76">
        <v>1</v>
      </c>
      <c r="U14" s="89"/>
      <c r="V14" s="3"/>
      <c r="W14" s="3">
        <v>19</v>
      </c>
      <c r="X14" s="3">
        <v>28</v>
      </c>
      <c r="Y14" s="3"/>
      <c r="Z14" s="3"/>
      <c r="AA14" s="3"/>
    </row>
    <row r="15" spans="1:27" ht="18.75" thickBot="1">
      <c r="A15" s="3"/>
      <c r="B15" s="111" t="s">
        <v>83</v>
      </c>
      <c r="C15" s="93" t="s">
        <v>131</v>
      </c>
      <c r="D15" s="117">
        <f>LOOKUP(Sobota_I_kolo_sekt_A!S14,Sobota_I_kolo_sekt_A!S14)</f>
        <v>9</v>
      </c>
      <c r="E15" s="72">
        <f>LOOKUP(Sobota_I_kolo_sekt_A!Q14,Sobota_I_kolo_sekt_A!Q14)</f>
        <v>17</v>
      </c>
      <c r="F15" s="75">
        <f>LOOKUP(Sobota_I_kolo_sekt_A!P14,Sobota_I_kolo_sekt_A!P14)</f>
        <v>26.1</v>
      </c>
      <c r="G15" s="118"/>
      <c r="H15" s="72"/>
      <c r="I15" s="75"/>
      <c r="J15" s="118"/>
      <c r="K15" s="72"/>
      <c r="L15" s="73"/>
      <c r="M15" s="117"/>
      <c r="N15" s="72"/>
      <c r="O15" s="75"/>
      <c r="P15" s="99">
        <f>Nedela_II_kolo_sekt_B!S14</f>
        <v>10</v>
      </c>
      <c r="Q15" s="61">
        <f>Nedela_II_kolo_sekt_B!O14</f>
        <v>18</v>
      </c>
      <c r="R15" s="115">
        <f>Nedela_II_kolo_sekt_B!Q14</f>
        <v>11</v>
      </c>
      <c r="S15" s="116">
        <f>Nedela_II_kolo_sekt_B!P14</f>
        <v>22</v>
      </c>
      <c r="T15" s="76">
        <v>1</v>
      </c>
      <c r="U15" s="89"/>
      <c r="V15" s="3"/>
      <c r="W15" s="3">
        <v>18</v>
      </c>
      <c r="X15" s="3">
        <v>19</v>
      </c>
      <c r="Y15" s="3"/>
      <c r="Z15" s="3"/>
      <c r="AA15" s="3"/>
    </row>
    <row r="16" spans="1:27" ht="18.75" thickBot="1">
      <c r="A16" s="3"/>
      <c r="B16" s="113" t="s">
        <v>84</v>
      </c>
      <c r="C16" s="114" t="s">
        <v>132</v>
      </c>
      <c r="D16" s="119">
        <f>LOOKUP(Sobota_I_kolo_sekt_A!S15,Sobota_I_kolo_sekt_A!S15)</f>
        <v>6</v>
      </c>
      <c r="E16" s="78">
        <f>LOOKUP(Sobota_I_kolo_sekt_A!Q15,Sobota_I_kolo_sekt_A!Q15)</f>
        <v>18</v>
      </c>
      <c r="F16" s="81">
        <f>LOOKUP(Sobota_I_kolo_sekt_A!P15,Sobota_I_kolo_sekt_A!P15)</f>
        <v>39</v>
      </c>
      <c r="G16" s="120"/>
      <c r="H16" s="78"/>
      <c r="I16" s="81"/>
      <c r="J16" s="120"/>
      <c r="K16" s="78"/>
      <c r="L16" s="79"/>
      <c r="M16" s="119"/>
      <c r="N16" s="78"/>
      <c r="O16" s="81"/>
      <c r="P16" s="99">
        <f>Nedela_II_kolo_sekt_B!S15</f>
        <v>7</v>
      </c>
      <c r="Q16" s="61">
        <f>Nedela_II_kolo_sekt_B!O15</f>
        <v>15</v>
      </c>
      <c r="R16" s="115">
        <f>Nedela_II_kolo_sekt_B!Q15</f>
        <v>17</v>
      </c>
      <c r="S16" s="116">
        <f>Nedela_II_kolo_sekt_B!P15</f>
        <v>28.5</v>
      </c>
      <c r="T16" s="82">
        <v>1</v>
      </c>
      <c r="U16" s="90"/>
      <c r="V16" s="3"/>
      <c r="W16" s="3">
        <v>28</v>
      </c>
      <c r="X16" s="3">
        <v>17</v>
      </c>
      <c r="Y16" s="3"/>
      <c r="Z16" s="3"/>
      <c r="AA16" s="3"/>
    </row>
    <row r="17" spans="1:27" ht="18.75" thickBot="1">
      <c r="A17" s="3"/>
      <c r="B17" s="105" t="s">
        <v>73</v>
      </c>
      <c r="C17" s="106" t="s">
        <v>133</v>
      </c>
      <c r="D17" s="107" t="e">
        <f>LOOKUP(Sobota_I_kolo_sekt_A!S16,Sobota_I_kolo_sekt_A!S16)</f>
        <v>#N/A</v>
      </c>
      <c r="E17" s="66" t="e">
        <f>LOOKUP(Sobota_I_kolo_sekt_A!Q16,Sobota_I_kolo_sekt_A!Q16)</f>
        <v>#N/A</v>
      </c>
      <c r="F17" s="69" t="e">
        <f>LOOKUP(Sobota_I_kolo_sekt_A!P16,Sobota_I_kolo_sekt_A!P16)</f>
        <v>#N/A</v>
      </c>
      <c r="G17" s="108"/>
      <c r="H17" s="66"/>
      <c r="I17" s="69"/>
      <c r="J17" s="108"/>
      <c r="K17" s="66"/>
      <c r="L17" s="67"/>
      <c r="M17" s="107"/>
      <c r="N17" s="66"/>
      <c r="O17" s="69"/>
      <c r="P17" s="99">
        <f>Nedela_II_kolo_sekt_A!S4</f>
        <v>13</v>
      </c>
      <c r="Q17" s="61">
        <f>Nedela_II_kolo_sekt_A!O4</f>
        <v>26</v>
      </c>
      <c r="R17" s="115">
        <f>Nedela_II_kolo_sekt_A!Q4</f>
        <v>-2</v>
      </c>
      <c r="S17" s="116">
        <f>Nedela_II_kolo_sekt_A!P4</f>
        <v>-2</v>
      </c>
      <c r="T17" s="70">
        <v>1</v>
      </c>
      <c r="U17" s="89"/>
      <c r="V17" s="3" t="s">
        <v>70</v>
      </c>
      <c r="W17" s="3"/>
      <c r="X17" s="3"/>
      <c r="Y17" s="3"/>
      <c r="Z17" s="3"/>
      <c r="AA17" s="3"/>
    </row>
    <row r="18" spans="1:27" ht="18.75" thickBot="1">
      <c r="A18" s="3"/>
      <c r="B18" s="111" t="s">
        <v>74</v>
      </c>
      <c r="C18" s="86" t="s">
        <v>134</v>
      </c>
      <c r="D18" s="117" t="e">
        <f>LOOKUP(Sobota_I_kolo_sekt_A!S17,Sobota_I_kolo_sekt_A!S17)</f>
        <v>#N/A</v>
      </c>
      <c r="E18" s="72" t="e">
        <f>LOOKUP(Sobota_I_kolo_sekt_A!Q17,Sobota_I_kolo_sekt_A!Q17)</f>
        <v>#N/A</v>
      </c>
      <c r="F18" s="75" t="e">
        <f>LOOKUP(Sobota_I_kolo_sekt_A!P17,Sobota_I_kolo_sekt_A!P17)</f>
        <v>#N/A</v>
      </c>
      <c r="G18" s="118"/>
      <c r="H18" s="72"/>
      <c r="I18" s="75"/>
      <c r="J18" s="118"/>
      <c r="K18" s="72"/>
      <c r="L18" s="73"/>
      <c r="M18" s="117"/>
      <c r="N18" s="72"/>
      <c r="O18" s="75"/>
      <c r="P18" s="99">
        <f>Nedela_II_kolo_sekt_A!S5</f>
        <v>3</v>
      </c>
      <c r="Q18" s="61">
        <f>Nedela_II_kolo_sekt_A!O5</f>
        <v>7</v>
      </c>
      <c r="R18" s="115">
        <f>Nedela_II_kolo_sekt_A!Q5</f>
        <v>44</v>
      </c>
      <c r="S18" s="116">
        <f>Nedela_II_kolo_sekt_A!P5</f>
        <v>88</v>
      </c>
      <c r="T18" s="76">
        <v>1</v>
      </c>
      <c r="U18" s="89"/>
      <c r="V18" s="3"/>
      <c r="W18" s="3"/>
      <c r="X18" s="3"/>
      <c r="Y18" s="3"/>
      <c r="Z18" s="3"/>
      <c r="AA18" s="3"/>
    </row>
    <row r="19" spans="1:27" ht="18.75" thickBot="1">
      <c r="A19" s="3"/>
      <c r="B19" s="111" t="s">
        <v>75</v>
      </c>
      <c r="C19" s="86" t="s">
        <v>135</v>
      </c>
      <c r="D19" s="117" t="e">
        <f>LOOKUP(Sobota_I_kolo_sekt_A!S18,Sobota_I_kolo_sekt_A!S18)</f>
        <v>#N/A</v>
      </c>
      <c r="E19" s="72" t="e">
        <f>LOOKUP(Sobota_I_kolo_sekt_A!Q18,Sobota_I_kolo_sekt_A!Q18)</f>
        <v>#N/A</v>
      </c>
      <c r="F19" s="75" t="e">
        <f>LOOKUP(Sobota_I_kolo_sekt_A!P18,Sobota_I_kolo_sekt_A!P18)</f>
        <v>#N/A</v>
      </c>
      <c r="G19" s="118"/>
      <c r="H19" s="72"/>
      <c r="I19" s="75"/>
      <c r="J19" s="118"/>
      <c r="K19" s="72"/>
      <c r="L19" s="73"/>
      <c r="M19" s="117"/>
      <c r="N19" s="72"/>
      <c r="O19" s="75"/>
      <c r="P19" s="99">
        <f>Nedela_II_kolo_sekt_A!S6</f>
        <v>11</v>
      </c>
      <c r="Q19" s="61">
        <f>Nedela_II_kolo_sekt_A!O6</f>
        <v>20</v>
      </c>
      <c r="R19" s="115">
        <f>Nedela_II_kolo_sekt_A!Q6</f>
        <v>10</v>
      </c>
      <c r="S19" s="116">
        <f>Nedela_II_kolo_sekt_A!P6</f>
        <v>18</v>
      </c>
      <c r="T19" s="76">
        <v>1</v>
      </c>
      <c r="U19" s="89"/>
      <c r="V19" s="3"/>
      <c r="W19" s="3"/>
      <c r="X19" s="3"/>
      <c r="Y19" s="3"/>
      <c r="Z19" s="3"/>
      <c r="AA19" s="3"/>
    </row>
    <row r="20" spans="2:21" ht="18.75" thickBot="1">
      <c r="B20" s="111" t="s">
        <v>76</v>
      </c>
      <c r="C20" s="86" t="s">
        <v>136</v>
      </c>
      <c r="D20" s="117" t="e">
        <f>LOOKUP(Sobota_I_kolo_sekt_A!S19,Sobota_I_kolo_sekt_A!S19)</f>
        <v>#N/A</v>
      </c>
      <c r="E20" s="72" t="e">
        <f>LOOKUP(Sobota_I_kolo_sekt_A!Q19,Sobota_I_kolo_sekt_A!Q19)</f>
        <v>#N/A</v>
      </c>
      <c r="F20" s="75" t="e">
        <f>LOOKUP(Sobota_I_kolo_sekt_A!P19,Sobota_I_kolo_sekt_A!P19)</f>
        <v>#N/A</v>
      </c>
      <c r="G20" s="118"/>
      <c r="H20" s="72"/>
      <c r="I20" s="75"/>
      <c r="J20" s="118"/>
      <c r="K20" s="72"/>
      <c r="L20" s="73"/>
      <c r="M20" s="117"/>
      <c r="N20" s="72"/>
      <c r="O20" s="75"/>
      <c r="P20" s="99">
        <f>Nedela_II_kolo_sekt_A!S7</f>
        <v>4</v>
      </c>
      <c r="Q20" s="61">
        <f>Nedela_II_kolo_sekt_A!O7</f>
        <v>8</v>
      </c>
      <c r="R20" s="115">
        <f>Nedela_II_kolo_sekt_A!Q7</f>
        <v>38</v>
      </c>
      <c r="S20" s="116">
        <f>Nedela_II_kolo_sekt_A!P7</f>
        <v>76.5</v>
      </c>
      <c r="T20" s="76">
        <v>1</v>
      </c>
      <c r="U20" s="89"/>
    </row>
    <row r="21" spans="2:21" ht="18.75" thickBot="1">
      <c r="B21" s="111" t="s">
        <v>77</v>
      </c>
      <c r="C21" s="86" t="s">
        <v>137</v>
      </c>
      <c r="D21" s="117" t="e">
        <f>LOOKUP(Sobota_I_kolo_sekt_A!S20,Sobota_I_kolo_sekt_A!S20)</f>
        <v>#N/A</v>
      </c>
      <c r="E21" s="72" t="e">
        <f>LOOKUP(Sobota_I_kolo_sekt_A!Q20,Sobota_I_kolo_sekt_A!Q20)</f>
        <v>#N/A</v>
      </c>
      <c r="F21" s="75" t="e">
        <f>LOOKUP(Sobota_I_kolo_sekt_A!P20,Sobota_I_kolo_sekt_A!P20)</f>
        <v>#N/A</v>
      </c>
      <c r="G21" s="118"/>
      <c r="H21" s="72"/>
      <c r="I21" s="75"/>
      <c r="J21" s="118"/>
      <c r="K21" s="72"/>
      <c r="L21" s="73"/>
      <c r="M21" s="117"/>
      <c r="N21" s="72"/>
      <c r="O21" s="75"/>
      <c r="P21" s="99">
        <f>Nedela_II_kolo_sekt_A!S8</f>
        <v>10</v>
      </c>
      <c r="Q21" s="61">
        <f>Nedela_II_kolo_sekt_A!O8</f>
        <v>17</v>
      </c>
      <c r="R21" s="115">
        <f>Nedela_II_kolo_sekt_A!Q8</f>
        <v>21</v>
      </c>
      <c r="S21" s="116">
        <f>Nedela_II_kolo_sekt_A!P8</f>
        <v>34</v>
      </c>
      <c r="T21" s="76">
        <v>1</v>
      </c>
      <c r="U21" s="89"/>
    </row>
    <row r="22" spans="2:21" ht="18.75" thickBot="1">
      <c r="B22" s="111" t="s">
        <v>78</v>
      </c>
      <c r="C22" s="86" t="s">
        <v>138</v>
      </c>
      <c r="D22" s="117" t="e">
        <f>LOOKUP(Sobota_I_kolo_sekt_A!S21,Sobota_I_kolo_sekt_A!S21)</f>
        <v>#N/A</v>
      </c>
      <c r="E22" s="72" t="e">
        <f>LOOKUP(Sobota_I_kolo_sekt_A!Q21,Sobota_I_kolo_sekt_A!Q21)</f>
        <v>#N/A</v>
      </c>
      <c r="F22" s="75" t="e">
        <f>LOOKUP(Sobota_I_kolo_sekt_A!P21,Sobota_I_kolo_sekt_A!P21)</f>
        <v>#N/A</v>
      </c>
      <c r="G22" s="118"/>
      <c r="H22" s="72"/>
      <c r="I22" s="75"/>
      <c r="J22" s="118"/>
      <c r="K22" s="72"/>
      <c r="L22" s="73"/>
      <c r="M22" s="117"/>
      <c r="N22" s="72"/>
      <c r="O22" s="75"/>
      <c r="P22" s="99">
        <f>Nedela_II_kolo_sekt_A!S9</f>
        <v>7</v>
      </c>
      <c r="Q22" s="61">
        <f>Nedela_II_kolo_sekt_A!O9</f>
        <v>15</v>
      </c>
      <c r="R22" s="115">
        <f>Nedela_II_kolo_sekt_A!Q9</f>
        <v>14</v>
      </c>
      <c r="S22" s="116">
        <f>Nedela_II_kolo_sekt_A!P9</f>
        <v>39</v>
      </c>
      <c r="T22" s="76">
        <v>1</v>
      </c>
      <c r="U22" s="89"/>
    </row>
    <row r="23" spans="2:21" ht="18.75" thickBot="1">
      <c r="B23" s="111" t="s">
        <v>79</v>
      </c>
      <c r="C23" s="86" t="s">
        <v>139</v>
      </c>
      <c r="D23" s="117" t="e">
        <f>LOOKUP(Sobota_I_kolo_sekt_A!S22,Sobota_I_kolo_sekt_A!S22)</f>
        <v>#N/A</v>
      </c>
      <c r="E23" s="72" t="e">
        <f>LOOKUP(Sobota_I_kolo_sekt_A!Q22,Sobota_I_kolo_sekt_A!Q22)</f>
        <v>#N/A</v>
      </c>
      <c r="F23" s="75" t="e">
        <f>LOOKUP(Sobota_I_kolo_sekt_A!P22,Sobota_I_kolo_sekt_A!P22)</f>
        <v>#N/A</v>
      </c>
      <c r="G23" s="118"/>
      <c r="H23" s="72"/>
      <c r="I23" s="75"/>
      <c r="J23" s="118"/>
      <c r="K23" s="72"/>
      <c r="L23" s="73"/>
      <c r="M23" s="117"/>
      <c r="N23" s="72"/>
      <c r="O23" s="75"/>
      <c r="P23" s="99">
        <f>Nedela_II_kolo_sekt_A!S10</f>
        <v>1</v>
      </c>
      <c r="Q23" s="61">
        <f>Nedela_II_kolo_sekt_A!O10</f>
        <v>4</v>
      </c>
      <c r="R23" s="115">
        <f>Nedela_II_kolo_sekt_A!Q10</f>
        <v>54</v>
      </c>
      <c r="S23" s="116">
        <f>Nedela_II_kolo_sekt_A!P10</f>
        <v>118</v>
      </c>
      <c r="T23" s="76">
        <v>1</v>
      </c>
      <c r="U23" s="89"/>
    </row>
    <row r="24" spans="2:21" ht="18.75" thickBot="1">
      <c r="B24" s="111" t="s">
        <v>80</v>
      </c>
      <c r="C24" s="86" t="s">
        <v>140</v>
      </c>
      <c r="D24" s="117" t="e">
        <f>LOOKUP(Sobota_I_kolo_sekt_A!S23,Sobota_I_kolo_sekt_A!S23)</f>
        <v>#N/A</v>
      </c>
      <c r="E24" s="72" t="e">
        <f>LOOKUP(Sobota_I_kolo_sekt_A!Q23,Sobota_I_kolo_sekt_A!Q23)</f>
        <v>#N/A</v>
      </c>
      <c r="F24" s="75" t="e">
        <f>LOOKUP(Sobota_I_kolo_sekt_A!P23,Sobota_I_kolo_sekt_A!P23)</f>
        <v>#N/A</v>
      </c>
      <c r="G24" s="118"/>
      <c r="H24" s="72"/>
      <c r="I24" s="75"/>
      <c r="J24" s="118"/>
      <c r="K24" s="72"/>
      <c r="L24" s="73"/>
      <c r="M24" s="117"/>
      <c r="N24" s="72"/>
      <c r="O24" s="75"/>
      <c r="P24" s="99">
        <f>Nedela_II_kolo_sekt_A!S11</f>
        <v>9</v>
      </c>
      <c r="Q24" s="61">
        <f>Nedela_II_kolo_sekt_A!O11</f>
        <v>16</v>
      </c>
      <c r="R24" s="115">
        <f>Nedela_II_kolo_sekt_A!Q11</f>
        <v>13</v>
      </c>
      <c r="S24" s="116">
        <f>Nedela_II_kolo_sekt_A!P11</f>
        <v>27.5</v>
      </c>
      <c r="T24" s="76">
        <v>1</v>
      </c>
      <c r="U24" s="89"/>
    </row>
    <row r="25" spans="2:21" ht="18.75" thickBot="1">
      <c r="B25" s="111" t="s">
        <v>81</v>
      </c>
      <c r="C25" s="86" t="s">
        <v>141</v>
      </c>
      <c r="D25" s="117" t="e">
        <f>LOOKUP(Sobota_I_kolo_sekt_A!S24,Sobota_I_kolo_sekt_A!S24)</f>
        <v>#N/A</v>
      </c>
      <c r="E25" s="72" t="e">
        <f>LOOKUP(Sobota_I_kolo_sekt_A!Q24,Sobota_I_kolo_sekt_A!Q24)</f>
        <v>#N/A</v>
      </c>
      <c r="F25" s="75" t="e">
        <f>LOOKUP(Sobota_I_kolo_sekt_A!P24,Sobota_I_kolo_sekt_A!P24)</f>
        <v>#N/A</v>
      </c>
      <c r="G25" s="118"/>
      <c r="H25" s="72"/>
      <c r="I25" s="75"/>
      <c r="J25" s="118"/>
      <c r="K25" s="72"/>
      <c r="L25" s="73"/>
      <c r="M25" s="117"/>
      <c r="N25" s="72"/>
      <c r="O25" s="75"/>
      <c r="P25" s="99">
        <f>Nedela_II_kolo_sekt_A!S12</f>
        <v>6</v>
      </c>
      <c r="Q25" s="61">
        <f>Nedela_II_kolo_sekt_A!O12</f>
        <v>12</v>
      </c>
      <c r="R25" s="115">
        <f>Nedela_II_kolo_sekt_A!Q12</f>
        <v>28</v>
      </c>
      <c r="S25" s="116">
        <f>Nedela_II_kolo_sekt_A!P12</f>
        <v>65.5</v>
      </c>
      <c r="T25" s="76">
        <v>1</v>
      </c>
      <c r="U25" s="89"/>
    </row>
    <row r="26" spans="2:21" ht="18.75" thickBot="1">
      <c r="B26" s="111" t="s">
        <v>82</v>
      </c>
      <c r="C26" s="86" t="s">
        <v>142</v>
      </c>
      <c r="D26" s="117" t="e">
        <f>LOOKUP(Sobota_I_kolo_sekt_A!S25,Sobota_I_kolo_sekt_A!S25)</f>
        <v>#N/A</v>
      </c>
      <c r="E26" s="72" t="e">
        <f>LOOKUP(Sobota_I_kolo_sekt_A!Q25,Sobota_I_kolo_sekt_A!Q25)</f>
        <v>#N/A</v>
      </c>
      <c r="F26" s="75" t="e">
        <f>LOOKUP(Sobota_I_kolo_sekt_A!P25,Sobota_I_kolo_sekt_A!P25)</f>
        <v>#N/A</v>
      </c>
      <c r="G26" s="118"/>
      <c r="H26" s="72"/>
      <c r="I26" s="75"/>
      <c r="J26" s="118"/>
      <c r="K26" s="72"/>
      <c r="L26" s="73"/>
      <c r="M26" s="117"/>
      <c r="N26" s="72"/>
      <c r="O26" s="75"/>
      <c r="P26" s="99">
        <f>Nedela_II_kolo_sekt_A!S13</f>
        <v>8</v>
      </c>
      <c r="Q26" s="61">
        <f>Nedela_II_kolo_sekt_A!O13</f>
        <v>16</v>
      </c>
      <c r="R26" s="115">
        <f>Nedela_II_kolo_sekt_A!Q13</f>
        <v>15</v>
      </c>
      <c r="S26" s="116">
        <f>Nedela_II_kolo_sekt_A!P13</f>
        <v>28</v>
      </c>
      <c r="T26" s="76">
        <v>1</v>
      </c>
      <c r="U26" s="89"/>
    </row>
    <row r="27" spans="2:21" ht="18.75" thickBot="1">
      <c r="B27" s="111" t="s">
        <v>83</v>
      </c>
      <c r="C27" s="93" t="s">
        <v>143</v>
      </c>
      <c r="D27" s="117" t="e">
        <f>LOOKUP(Sobota_I_kolo_sekt_A!S26,Sobota_I_kolo_sekt_A!S26)</f>
        <v>#N/A</v>
      </c>
      <c r="E27" s="72" t="e">
        <f>LOOKUP(Sobota_I_kolo_sekt_A!Q26,Sobota_I_kolo_sekt_A!Q26)</f>
        <v>#N/A</v>
      </c>
      <c r="F27" s="75" t="e">
        <f>LOOKUP(Sobota_I_kolo_sekt_A!P26,Sobota_I_kolo_sekt_A!P26)</f>
        <v>#N/A</v>
      </c>
      <c r="G27" s="118"/>
      <c r="H27" s="72"/>
      <c r="I27" s="75"/>
      <c r="J27" s="118"/>
      <c r="K27" s="72"/>
      <c r="L27" s="73"/>
      <c r="M27" s="117"/>
      <c r="N27" s="72"/>
      <c r="O27" s="75"/>
      <c r="P27" s="99">
        <f>Nedela_II_kolo_sekt_A!S14</f>
        <v>2</v>
      </c>
      <c r="Q27" s="61">
        <f>Nedela_II_kolo_sekt_A!O14</f>
        <v>7</v>
      </c>
      <c r="R27" s="115">
        <f>Nedela_II_kolo_sekt_A!Q14</f>
        <v>49</v>
      </c>
      <c r="S27" s="116">
        <f>Nedela_II_kolo_sekt_A!P14</f>
        <v>101.5</v>
      </c>
      <c r="T27" s="76">
        <v>1</v>
      </c>
      <c r="U27" s="89"/>
    </row>
    <row r="28" spans="2:21" ht="18.75" thickBot="1">
      <c r="B28" s="113" t="s">
        <v>84</v>
      </c>
      <c r="C28" s="114" t="s">
        <v>144</v>
      </c>
      <c r="D28" s="119" t="e">
        <f>LOOKUP(Sobota_I_kolo_sekt_A!S27,Sobota_I_kolo_sekt_A!S27)</f>
        <v>#N/A</v>
      </c>
      <c r="E28" s="78" t="e">
        <f>LOOKUP(Sobota_I_kolo_sekt_A!Q27,Sobota_I_kolo_sekt_A!Q27)</f>
        <v>#N/A</v>
      </c>
      <c r="F28" s="81" t="e">
        <f>LOOKUP(Sobota_I_kolo_sekt_A!P27,Sobota_I_kolo_sekt_A!P27)</f>
        <v>#N/A</v>
      </c>
      <c r="G28" s="120"/>
      <c r="H28" s="78"/>
      <c r="I28" s="81"/>
      <c r="J28" s="120"/>
      <c r="K28" s="78"/>
      <c r="L28" s="79"/>
      <c r="M28" s="119"/>
      <c r="N28" s="78"/>
      <c r="O28" s="81"/>
      <c r="P28" s="99">
        <f>Nedela_II_kolo_sekt_A!S15</f>
        <v>5</v>
      </c>
      <c r="Q28" s="61">
        <f>Nedela_II_kolo_sekt_A!O15</f>
        <v>10</v>
      </c>
      <c r="R28" s="115">
        <f>Nedela_II_kolo_sekt_A!Q15</f>
        <v>32</v>
      </c>
      <c r="S28" s="116">
        <f>Nedela_II_kolo_sekt_A!P15</f>
        <v>64</v>
      </c>
      <c r="T28" s="82">
        <v>1</v>
      </c>
      <c r="U28" s="90"/>
    </row>
    <row r="29" spans="2:22" ht="18.75" thickBot="1">
      <c r="B29" s="105" t="s">
        <v>73</v>
      </c>
      <c r="C29" s="106" t="s">
        <v>145</v>
      </c>
      <c r="D29" s="107" t="e">
        <f>LOOKUP(Sobota_I_kolo_sekt_A!S28,Sobota_I_kolo_sekt_A!S28)</f>
        <v>#N/A</v>
      </c>
      <c r="E29" s="66" t="e">
        <f>LOOKUP(Sobota_I_kolo_sekt_A!Q28,Sobota_I_kolo_sekt_A!Q28)</f>
        <v>#N/A</v>
      </c>
      <c r="F29" s="69" t="e">
        <f>LOOKUP(Sobota_I_kolo_sekt_A!P28,Sobota_I_kolo_sekt_A!P28)</f>
        <v>#N/A</v>
      </c>
      <c r="G29" s="108"/>
      <c r="H29" s="66"/>
      <c r="I29" s="69"/>
      <c r="J29" s="108"/>
      <c r="K29" s="66"/>
      <c r="L29" s="67"/>
      <c r="M29" s="107"/>
      <c r="N29" s="66"/>
      <c r="O29" s="69"/>
      <c r="P29" s="99">
        <f>Nedela_II_kolo_sekt_D!S4</f>
        <v>2</v>
      </c>
      <c r="Q29" s="61">
        <f>Nedela_II_kolo_sekt_D!O4</f>
        <v>7</v>
      </c>
      <c r="R29" s="115">
        <f>Nedela_II_kolo_sekt_D!Q4</f>
        <v>35</v>
      </c>
      <c r="S29" s="116">
        <f>Nedela_II_kolo_sekt_D!P4</f>
        <v>75</v>
      </c>
      <c r="T29" s="70">
        <v>1</v>
      </c>
      <c r="U29" s="89"/>
      <c r="V29" t="s">
        <v>72</v>
      </c>
    </row>
    <row r="30" spans="2:21" ht="18.75" thickBot="1">
      <c r="B30" s="111" t="s">
        <v>74</v>
      </c>
      <c r="C30" s="86" t="s">
        <v>146</v>
      </c>
      <c r="D30" s="117" t="e">
        <f>LOOKUP(Sobota_I_kolo_sekt_A!S29,Sobota_I_kolo_sekt_A!S29)</f>
        <v>#N/A</v>
      </c>
      <c r="E30" s="72" t="e">
        <f>LOOKUP(Sobota_I_kolo_sekt_A!Q29,Sobota_I_kolo_sekt_A!Q29)</f>
        <v>#N/A</v>
      </c>
      <c r="F30" s="75" t="e">
        <f>LOOKUP(Sobota_I_kolo_sekt_A!P29,Sobota_I_kolo_sekt_A!P29)</f>
        <v>#N/A</v>
      </c>
      <c r="G30" s="118"/>
      <c r="H30" s="72"/>
      <c r="I30" s="75"/>
      <c r="J30" s="118"/>
      <c r="K30" s="72"/>
      <c r="L30" s="73"/>
      <c r="M30" s="117"/>
      <c r="N30" s="72"/>
      <c r="O30" s="75"/>
      <c r="P30" s="99">
        <f>Nedela_II_kolo_sekt_D!S5</f>
        <v>6</v>
      </c>
      <c r="Q30" s="61">
        <f>Nedela_II_kolo_sekt_D!O5</f>
        <v>8</v>
      </c>
      <c r="R30" s="115">
        <f>Nedela_II_kolo_sekt_D!Q5</f>
        <v>36</v>
      </c>
      <c r="S30" s="116">
        <f>Nedela_II_kolo_sekt_D!P5</f>
        <v>68.5</v>
      </c>
      <c r="T30" s="76">
        <v>1</v>
      </c>
      <c r="U30" s="89"/>
    </row>
    <row r="31" spans="2:21" ht="18.75" thickBot="1">
      <c r="B31" s="111" t="s">
        <v>75</v>
      </c>
      <c r="C31" s="86" t="s">
        <v>147</v>
      </c>
      <c r="D31" s="117" t="e">
        <f>LOOKUP(Sobota_I_kolo_sekt_A!S30,Sobota_I_kolo_sekt_A!S30)</f>
        <v>#N/A</v>
      </c>
      <c r="E31" s="72" t="e">
        <f>LOOKUP(Sobota_I_kolo_sekt_A!Q30,Sobota_I_kolo_sekt_A!Q30)</f>
        <v>#N/A</v>
      </c>
      <c r="F31" s="75" t="e">
        <f>LOOKUP(Sobota_I_kolo_sekt_A!P30,Sobota_I_kolo_sekt_A!P30)</f>
        <v>#N/A</v>
      </c>
      <c r="G31" s="118"/>
      <c r="H31" s="72"/>
      <c r="I31" s="75"/>
      <c r="J31" s="118"/>
      <c r="K31" s="72"/>
      <c r="L31" s="73"/>
      <c r="M31" s="117"/>
      <c r="N31" s="72"/>
      <c r="O31" s="75"/>
      <c r="P31" s="99">
        <f>Nedela_II_kolo_sekt_D!S6</f>
        <v>10</v>
      </c>
      <c r="Q31" s="61">
        <f>Nedela_II_kolo_sekt_D!O6</f>
        <v>20</v>
      </c>
      <c r="R31" s="115">
        <f>Nedela_II_kolo_sekt_D!Q6</f>
        <v>14</v>
      </c>
      <c r="S31" s="116">
        <f>Nedela_II_kolo_sekt_D!P6</f>
        <v>26.5</v>
      </c>
      <c r="T31" s="76">
        <v>1</v>
      </c>
      <c r="U31" s="89"/>
    </row>
    <row r="32" spans="2:21" ht="18.75" thickBot="1">
      <c r="B32" s="111" t="s">
        <v>76</v>
      </c>
      <c r="C32" s="86" t="s">
        <v>148</v>
      </c>
      <c r="D32" s="117" t="e">
        <f>LOOKUP(Sobota_I_kolo_sekt_A!S31,Sobota_I_kolo_sekt_A!S31)</f>
        <v>#N/A</v>
      </c>
      <c r="E32" s="72" t="e">
        <f>LOOKUP(Sobota_I_kolo_sekt_A!Q31,Sobota_I_kolo_sekt_A!Q31)</f>
        <v>#N/A</v>
      </c>
      <c r="F32" s="75" t="e">
        <f>LOOKUP(Sobota_I_kolo_sekt_A!P31,Sobota_I_kolo_sekt_A!P31)</f>
        <v>#N/A</v>
      </c>
      <c r="G32" s="118"/>
      <c r="H32" s="72"/>
      <c r="I32" s="75"/>
      <c r="J32" s="118"/>
      <c r="K32" s="72"/>
      <c r="L32" s="73"/>
      <c r="M32" s="117"/>
      <c r="N32" s="72"/>
      <c r="O32" s="75"/>
      <c r="P32" s="99">
        <f>Nedela_II_kolo_sekt_D!S7</f>
        <v>3</v>
      </c>
      <c r="Q32" s="61">
        <f>Nedela_II_kolo_sekt_D!O7</f>
        <v>7</v>
      </c>
      <c r="R32" s="115">
        <f>Nedela_II_kolo_sekt_D!Q7</f>
        <v>31</v>
      </c>
      <c r="S32" s="116">
        <f>Nedela_II_kolo_sekt_D!P7</f>
        <v>74</v>
      </c>
      <c r="T32" s="76">
        <v>1</v>
      </c>
      <c r="U32" s="89"/>
    </row>
    <row r="33" spans="2:21" ht="18.75" thickBot="1">
      <c r="B33" s="111" t="s">
        <v>77</v>
      </c>
      <c r="C33" s="86" t="s">
        <v>149</v>
      </c>
      <c r="D33" s="117" t="e">
        <f>LOOKUP(Sobota_I_kolo_sekt_A!S32,Sobota_I_kolo_sekt_A!S32)</f>
        <v>#N/A</v>
      </c>
      <c r="E33" s="72" t="e">
        <f>LOOKUP(Sobota_I_kolo_sekt_A!Q32,Sobota_I_kolo_sekt_A!Q32)</f>
        <v>#N/A</v>
      </c>
      <c r="F33" s="75" t="e">
        <f>LOOKUP(Sobota_I_kolo_sekt_A!P32,Sobota_I_kolo_sekt_A!P32)</f>
        <v>#N/A</v>
      </c>
      <c r="G33" s="118"/>
      <c r="H33" s="72"/>
      <c r="I33" s="75"/>
      <c r="J33" s="118"/>
      <c r="K33" s="72"/>
      <c r="L33" s="73"/>
      <c r="M33" s="117"/>
      <c r="N33" s="72"/>
      <c r="O33" s="75"/>
      <c r="P33" s="99">
        <f>Nedela_II_kolo_sekt_D!S8</f>
        <v>5</v>
      </c>
      <c r="Q33" s="61">
        <f>Nedela_II_kolo_sekt_D!O8</f>
        <v>7</v>
      </c>
      <c r="R33" s="115">
        <f>Nedela_II_kolo_sekt_D!Q8</f>
        <v>38</v>
      </c>
      <c r="S33" s="116">
        <f>Nedela_II_kolo_sekt_D!P8</f>
        <v>70.5</v>
      </c>
      <c r="T33" s="76">
        <v>1</v>
      </c>
      <c r="U33" s="89"/>
    </row>
    <row r="34" spans="2:21" ht="18.75" thickBot="1">
      <c r="B34" s="111" t="s">
        <v>78</v>
      </c>
      <c r="C34" s="86" t="s">
        <v>150</v>
      </c>
      <c r="D34" s="117" t="e">
        <f>LOOKUP(Sobota_I_kolo_sekt_A!S33,Sobota_I_kolo_sekt_A!S33)</f>
        <v>#N/A</v>
      </c>
      <c r="E34" s="72" t="e">
        <f>LOOKUP(Sobota_I_kolo_sekt_A!Q33,Sobota_I_kolo_sekt_A!Q33)</f>
        <v>#N/A</v>
      </c>
      <c r="F34" s="75" t="e">
        <f>LOOKUP(Sobota_I_kolo_sekt_A!P33,Sobota_I_kolo_sekt_A!P33)</f>
        <v>#N/A</v>
      </c>
      <c r="G34" s="118"/>
      <c r="H34" s="72"/>
      <c r="I34" s="75"/>
      <c r="J34" s="118"/>
      <c r="K34" s="72"/>
      <c r="L34" s="73"/>
      <c r="M34" s="117"/>
      <c r="N34" s="72"/>
      <c r="O34" s="75"/>
      <c r="P34" s="99">
        <f>Nedela_II_kolo_sekt_D!S9</f>
        <v>8</v>
      </c>
      <c r="Q34" s="61">
        <f>Nedela_II_kolo_sekt_D!O9</f>
        <v>17</v>
      </c>
      <c r="R34" s="115">
        <f>Nedela_II_kolo_sekt_D!Q9</f>
        <v>18</v>
      </c>
      <c r="S34" s="116">
        <f>Nedela_II_kolo_sekt_D!P9</f>
        <v>39.5</v>
      </c>
      <c r="T34" s="76">
        <v>1</v>
      </c>
      <c r="U34" s="89"/>
    </row>
    <row r="35" spans="2:21" ht="18.75" thickBot="1">
      <c r="B35" s="111" t="s">
        <v>79</v>
      </c>
      <c r="C35" s="86" t="s">
        <v>151</v>
      </c>
      <c r="D35" s="117" t="e">
        <f>LOOKUP(Sobota_I_kolo_sekt_A!S34,Sobota_I_kolo_sekt_A!S34)</f>
        <v>#N/A</v>
      </c>
      <c r="E35" s="72" t="e">
        <f>LOOKUP(Sobota_I_kolo_sekt_A!Q34,Sobota_I_kolo_sekt_A!Q34)</f>
        <v>#N/A</v>
      </c>
      <c r="F35" s="75" t="e">
        <f>LOOKUP(Sobota_I_kolo_sekt_A!P34,Sobota_I_kolo_sekt_A!P34)</f>
        <v>#N/A</v>
      </c>
      <c r="G35" s="118"/>
      <c r="H35" s="72"/>
      <c r="I35" s="75"/>
      <c r="J35" s="118"/>
      <c r="K35" s="72"/>
      <c r="L35" s="73"/>
      <c r="M35" s="117"/>
      <c r="N35" s="72"/>
      <c r="O35" s="75"/>
      <c r="P35" s="99">
        <f>Nedela_II_kolo_sekt_D!S10</f>
        <v>4</v>
      </c>
      <c r="Q35" s="61">
        <f>Nedela_II_kolo_sekt_D!O10</f>
        <v>7</v>
      </c>
      <c r="R35" s="115">
        <f>Nedela_II_kolo_sekt_D!Q10</f>
        <v>37</v>
      </c>
      <c r="S35" s="116">
        <f>Nedela_II_kolo_sekt_D!P10</f>
        <v>71.5</v>
      </c>
      <c r="T35" s="76">
        <v>1</v>
      </c>
      <c r="U35" s="89"/>
    </row>
    <row r="36" spans="2:21" ht="18.75" thickBot="1">
      <c r="B36" s="111" t="s">
        <v>80</v>
      </c>
      <c r="C36" s="86" t="s">
        <v>152</v>
      </c>
      <c r="D36" s="117" t="e">
        <f>LOOKUP(Sobota_I_kolo_sekt_A!S35,Sobota_I_kolo_sekt_A!S35)</f>
        <v>#N/A</v>
      </c>
      <c r="E36" s="72" t="e">
        <f>LOOKUP(Sobota_I_kolo_sekt_A!Q35,Sobota_I_kolo_sekt_A!Q35)</f>
        <v>#N/A</v>
      </c>
      <c r="F36" s="75" t="e">
        <f>LOOKUP(Sobota_I_kolo_sekt_A!P35,Sobota_I_kolo_sekt_A!P35)</f>
        <v>#N/A</v>
      </c>
      <c r="G36" s="118"/>
      <c r="H36" s="72"/>
      <c r="I36" s="75"/>
      <c r="J36" s="118"/>
      <c r="K36" s="72"/>
      <c r="L36" s="73"/>
      <c r="M36" s="117"/>
      <c r="N36" s="72"/>
      <c r="O36" s="75"/>
      <c r="P36" s="99">
        <f>Nedela_II_kolo_sekt_D!S11</f>
        <v>9</v>
      </c>
      <c r="Q36" s="61">
        <f>Nedela_II_kolo_sekt_D!O11</f>
        <v>17</v>
      </c>
      <c r="R36" s="115">
        <f>Nedela_II_kolo_sekt_D!Q11</f>
        <v>15</v>
      </c>
      <c r="S36" s="116">
        <f>Nedela_II_kolo_sekt_D!P11</f>
        <v>36.5</v>
      </c>
      <c r="T36" s="76">
        <v>1</v>
      </c>
      <c r="U36" s="89"/>
    </row>
    <row r="37" spans="2:21" ht="18.75" thickBot="1">
      <c r="B37" s="111" t="s">
        <v>81</v>
      </c>
      <c r="C37" s="86" t="s">
        <v>153</v>
      </c>
      <c r="D37" s="117" t="e">
        <f>LOOKUP(Sobota_I_kolo_sekt_A!S36,Sobota_I_kolo_sekt_A!S36)</f>
        <v>#N/A</v>
      </c>
      <c r="E37" s="72" t="e">
        <f>LOOKUP(Sobota_I_kolo_sekt_A!Q36,Sobota_I_kolo_sekt_A!Q36)</f>
        <v>#N/A</v>
      </c>
      <c r="F37" s="75" t="e">
        <f>LOOKUP(Sobota_I_kolo_sekt_A!P36,Sobota_I_kolo_sekt_A!P36)</f>
        <v>#N/A</v>
      </c>
      <c r="G37" s="118"/>
      <c r="H37" s="72"/>
      <c r="I37" s="75"/>
      <c r="J37" s="118"/>
      <c r="K37" s="72"/>
      <c r="L37" s="73"/>
      <c r="M37" s="117"/>
      <c r="N37" s="72"/>
      <c r="O37" s="75"/>
      <c r="P37" s="99">
        <f>Nedela_II_kolo_sekt_D!S12</f>
        <v>7</v>
      </c>
      <c r="Q37" s="61">
        <f>Nedela_II_kolo_sekt_D!O12</f>
        <v>17</v>
      </c>
      <c r="R37" s="115">
        <f>Nedela_II_kolo_sekt_D!Q12</f>
        <v>20</v>
      </c>
      <c r="S37" s="116">
        <f>Nedela_II_kolo_sekt_D!P12</f>
        <v>43</v>
      </c>
      <c r="T37" s="76">
        <v>1</v>
      </c>
      <c r="U37" s="89"/>
    </row>
    <row r="38" spans="2:21" ht="18.75" thickBot="1">
      <c r="B38" s="111" t="s">
        <v>82</v>
      </c>
      <c r="C38" s="86" t="s">
        <v>154</v>
      </c>
      <c r="D38" s="117" t="e">
        <f>LOOKUP(Sobota_I_kolo_sekt_A!S37,Sobota_I_kolo_sekt_A!S37)</f>
        <v>#N/A</v>
      </c>
      <c r="E38" s="72" t="e">
        <f>LOOKUP(Sobota_I_kolo_sekt_A!Q37,Sobota_I_kolo_sekt_A!Q37)</f>
        <v>#N/A</v>
      </c>
      <c r="F38" s="75" t="e">
        <f>LOOKUP(Sobota_I_kolo_sekt_A!P37,Sobota_I_kolo_sekt_A!P37)</f>
        <v>#N/A</v>
      </c>
      <c r="G38" s="118"/>
      <c r="H38" s="72"/>
      <c r="I38" s="75"/>
      <c r="J38" s="118"/>
      <c r="K38" s="72"/>
      <c r="L38" s="73"/>
      <c r="M38" s="117"/>
      <c r="N38" s="72"/>
      <c r="O38" s="75"/>
      <c r="P38" s="99">
        <f>Nedela_II_kolo_sekt_D!S13</f>
        <v>1</v>
      </c>
      <c r="Q38" s="61">
        <f>Nedela_II_kolo_sekt_D!O13</f>
        <v>6</v>
      </c>
      <c r="R38" s="115">
        <f>Nedela_II_kolo_sekt_D!Q13</f>
        <v>35</v>
      </c>
      <c r="S38" s="116">
        <f>Nedela_II_kolo_sekt_D!P13</f>
        <v>70</v>
      </c>
      <c r="T38" s="76">
        <v>1</v>
      </c>
      <c r="U38" s="89"/>
    </row>
    <row r="39" spans="2:21" ht="18.75" thickBot="1">
      <c r="B39" s="111" t="s">
        <v>83</v>
      </c>
      <c r="C39" s="93" t="s">
        <v>155</v>
      </c>
      <c r="D39" s="117" t="e">
        <f>LOOKUP(Sobota_I_kolo_sekt_A!S38,Sobota_I_kolo_sekt_A!S38)</f>
        <v>#N/A</v>
      </c>
      <c r="E39" s="72" t="e">
        <f>LOOKUP(Sobota_I_kolo_sekt_A!Q38,Sobota_I_kolo_sekt_A!Q38)</f>
        <v>#N/A</v>
      </c>
      <c r="F39" s="75" t="e">
        <f>LOOKUP(Sobota_I_kolo_sekt_A!P38,Sobota_I_kolo_sekt_A!P38)</f>
        <v>#N/A</v>
      </c>
      <c r="G39" s="118"/>
      <c r="H39" s="72"/>
      <c r="I39" s="75"/>
      <c r="J39" s="118"/>
      <c r="K39" s="72"/>
      <c r="L39" s="73"/>
      <c r="M39" s="117"/>
      <c r="N39" s="72"/>
      <c r="O39" s="75"/>
      <c r="P39" s="99">
        <f>Nedela_II_kolo_sekt_D!S14</f>
        <v>12</v>
      </c>
      <c r="Q39" s="61">
        <f>Nedela_II_kolo_sekt_D!O14</f>
        <v>23</v>
      </c>
      <c r="R39" s="115">
        <f>Nedela_II_kolo_sekt_D!Q14</f>
        <v>3</v>
      </c>
      <c r="S39" s="116">
        <f>Nedela_II_kolo_sekt_D!P14</f>
        <v>6.5</v>
      </c>
      <c r="T39" s="76">
        <v>1</v>
      </c>
      <c r="U39" s="89"/>
    </row>
    <row r="40" spans="2:21" ht="18.75" thickBot="1">
      <c r="B40" s="113" t="s">
        <v>84</v>
      </c>
      <c r="C40" s="114" t="s">
        <v>156</v>
      </c>
      <c r="D40" s="119" t="e">
        <f>LOOKUP(Sobota_I_kolo_sekt_A!S39,Sobota_I_kolo_sekt_A!S39)</f>
        <v>#N/A</v>
      </c>
      <c r="E40" s="78" t="e">
        <f>LOOKUP(Sobota_I_kolo_sekt_A!Q39,Sobota_I_kolo_sekt_A!Q39)</f>
        <v>#N/A</v>
      </c>
      <c r="F40" s="81" t="e">
        <f>LOOKUP(Sobota_I_kolo_sekt_A!P39,Sobota_I_kolo_sekt_A!P39)</f>
        <v>#N/A</v>
      </c>
      <c r="G40" s="120"/>
      <c r="H40" s="78"/>
      <c r="I40" s="81"/>
      <c r="J40" s="120"/>
      <c r="K40" s="78"/>
      <c r="L40" s="79"/>
      <c r="M40" s="119"/>
      <c r="N40" s="78"/>
      <c r="O40" s="81"/>
      <c r="P40" s="99">
        <f>Nedela_II_kolo_sekt_D!S15</f>
        <v>11</v>
      </c>
      <c r="Q40" s="61">
        <f>Nedela_II_kolo_sekt_D!O15</f>
        <v>20</v>
      </c>
      <c r="R40" s="115">
        <f>Nedela_II_kolo_sekt_D!Q15</f>
        <v>11</v>
      </c>
      <c r="S40" s="116">
        <f>Nedela_II_kolo_sekt_D!P15</f>
        <v>19</v>
      </c>
      <c r="T40" s="82">
        <v>1</v>
      </c>
      <c r="U40" s="90"/>
    </row>
    <row r="41" spans="2:22" ht="18.75" thickBot="1">
      <c r="B41" s="105" t="s">
        <v>73</v>
      </c>
      <c r="C41" s="106" t="s">
        <v>157</v>
      </c>
      <c r="D41" s="107" t="e">
        <f>LOOKUP(Sobota_I_kolo_sekt_A!S40,Sobota_I_kolo_sekt_A!S40)</f>
        <v>#N/A</v>
      </c>
      <c r="E41" s="66" t="e">
        <f>LOOKUP(Sobota_I_kolo_sekt_A!Q40,Sobota_I_kolo_sekt_A!Q40)</f>
        <v>#N/A</v>
      </c>
      <c r="F41" s="69" t="e">
        <f>LOOKUP(Sobota_I_kolo_sekt_A!P40,Sobota_I_kolo_sekt_A!P40)</f>
        <v>#N/A</v>
      </c>
      <c r="G41" s="108"/>
      <c r="H41" s="66"/>
      <c r="I41" s="69"/>
      <c r="J41" s="108"/>
      <c r="K41" s="66"/>
      <c r="L41" s="67"/>
      <c r="M41" s="107"/>
      <c r="N41" s="66"/>
      <c r="O41" s="69"/>
      <c r="P41" s="99">
        <f>Nedela_II_kolo_sekt_C!S4</f>
        <v>2</v>
      </c>
      <c r="Q41" s="61">
        <f>Nedela_II_kolo_sekt_C!O4</f>
        <v>7</v>
      </c>
      <c r="R41" s="115">
        <f>Nedela_II_kolo_sekt_C!Q4</f>
        <v>66</v>
      </c>
      <c r="S41" s="116">
        <f>Nedela_II_kolo_sekt_C!P4</f>
        <v>133</v>
      </c>
      <c r="T41" s="70">
        <v>1</v>
      </c>
      <c r="U41" s="89"/>
      <c r="V41" t="s">
        <v>71</v>
      </c>
    </row>
    <row r="42" spans="2:21" ht="18.75" thickBot="1">
      <c r="B42" s="111" t="s">
        <v>74</v>
      </c>
      <c r="C42" s="86" t="s">
        <v>158</v>
      </c>
      <c r="D42" s="117" t="e">
        <f>LOOKUP(Sobota_I_kolo_sekt_A!S41,Sobota_I_kolo_sekt_A!S41)</f>
        <v>#N/A</v>
      </c>
      <c r="E42" s="72" t="e">
        <f>LOOKUP(Sobota_I_kolo_sekt_A!Q41,Sobota_I_kolo_sekt_A!Q41)</f>
        <v>#N/A</v>
      </c>
      <c r="F42" s="75" t="e">
        <f>LOOKUP(Sobota_I_kolo_sekt_A!P41,Sobota_I_kolo_sekt_A!P41)</f>
        <v>#N/A</v>
      </c>
      <c r="G42" s="118"/>
      <c r="H42" s="72"/>
      <c r="I42" s="75"/>
      <c r="J42" s="118"/>
      <c r="K42" s="72"/>
      <c r="L42" s="73"/>
      <c r="M42" s="117"/>
      <c r="N42" s="72"/>
      <c r="O42" s="75"/>
      <c r="P42" s="99">
        <f>Nedela_II_kolo_sekt_C!S5</f>
        <v>8</v>
      </c>
      <c r="Q42" s="61">
        <f>Nedela_II_kolo_sekt_C!O5</f>
        <v>15</v>
      </c>
      <c r="R42" s="115">
        <f>Nedela_II_kolo_sekt_C!Q5</f>
        <v>45</v>
      </c>
      <c r="S42" s="116">
        <f>Nedela_II_kolo_sekt_C!P5</f>
        <v>70.5</v>
      </c>
      <c r="T42" s="76">
        <v>1</v>
      </c>
      <c r="U42" s="89"/>
    </row>
    <row r="43" spans="2:21" ht="18.75" thickBot="1">
      <c r="B43" s="111" t="s">
        <v>75</v>
      </c>
      <c r="C43" s="86" t="s">
        <v>159</v>
      </c>
      <c r="D43" s="117" t="e">
        <f>LOOKUP(Sobota_I_kolo_sekt_A!S42,Sobota_I_kolo_sekt_A!S42)</f>
        <v>#N/A</v>
      </c>
      <c r="E43" s="72" t="e">
        <f>LOOKUP(Sobota_I_kolo_sekt_A!Q42,Sobota_I_kolo_sekt_A!Q42)</f>
        <v>#N/A</v>
      </c>
      <c r="F43" s="75" t="e">
        <f>LOOKUP(Sobota_I_kolo_sekt_A!P42,Sobota_I_kolo_sekt_A!P42)</f>
        <v>#N/A</v>
      </c>
      <c r="G43" s="118"/>
      <c r="H43" s="72"/>
      <c r="I43" s="75"/>
      <c r="J43" s="118"/>
      <c r="K43" s="72"/>
      <c r="L43" s="73"/>
      <c r="M43" s="117"/>
      <c r="N43" s="72"/>
      <c r="O43" s="75"/>
      <c r="P43" s="99">
        <f>Nedela_II_kolo_sekt_C!S6</f>
        <v>10</v>
      </c>
      <c r="Q43" s="61">
        <f>Nedela_II_kolo_sekt_C!O6</f>
        <v>16</v>
      </c>
      <c r="R43" s="115">
        <f>Nedela_II_kolo_sekt_C!Q6</f>
        <v>28</v>
      </c>
      <c r="S43" s="116">
        <f>Nedela_II_kolo_sekt_C!P6</f>
        <v>56</v>
      </c>
      <c r="T43" s="76">
        <v>1</v>
      </c>
      <c r="U43" s="89"/>
    </row>
    <row r="44" spans="2:21" ht="18.75" thickBot="1">
      <c r="B44" s="111" t="s">
        <v>76</v>
      </c>
      <c r="C44" s="93" t="s">
        <v>160</v>
      </c>
      <c r="D44" s="117" t="e">
        <f>LOOKUP(Sobota_I_kolo_sekt_A!S43,Sobota_I_kolo_sekt_A!S43)</f>
        <v>#N/A</v>
      </c>
      <c r="E44" s="72" t="e">
        <f>LOOKUP(Sobota_I_kolo_sekt_A!Q43,Sobota_I_kolo_sekt_A!Q43)</f>
        <v>#N/A</v>
      </c>
      <c r="F44" s="75" t="e">
        <f>LOOKUP(Sobota_I_kolo_sekt_A!P43,Sobota_I_kolo_sekt_A!P43)</f>
        <v>#N/A</v>
      </c>
      <c r="G44" s="118"/>
      <c r="H44" s="72"/>
      <c r="I44" s="75"/>
      <c r="J44" s="118"/>
      <c r="K44" s="72"/>
      <c r="L44" s="73"/>
      <c r="M44" s="117"/>
      <c r="N44" s="72"/>
      <c r="O44" s="75"/>
      <c r="P44" s="99">
        <f>Nedela_II_kolo_sekt_C!S7</f>
        <v>4</v>
      </c>
      <c r="Q44" s="61">
        <f>Nedela_II_kolo_sekt_C!O7</f>
        <v>11</v>
      </c>
      <c r="R44" s="115">
        <f>Nedela_II_kolo_sekt_C!Q7</f>
        <v>47</v>
      </c>
      <c r="S44" s="116">
        <f>Nedela_II_kolo_sekt_C!P7</f>
        <v>109.5</v>
      </c>
      <c r="T44" s="76">
        <v>1</v>
      </c>
      <c r="U44" s="89"/>
    </row>
    <row r="45" spans="2:21" ht="18.75" thickBot="1">
      <c r="B45" s="111" t="s">
        <v>77</v>
      </c>
      <c r="C45" s="86" t="s">
        <v>161</v>
      </c>
      <c r="D45" s="117" t="e">
        <f>LOOKUP(Sobota_I_kolo_sekt_A!S44,Sobota_I_kolo_sekt_A!S44)</f>
        <v>#N/A</v>
      </c>
      <c r="E45" s="72" t="e">
        <f>LOOKUP(Sobota_I_kolo_sekt_A!Q44,Sobota_I_kolo_sekt_A!Q44)</f>
        <v>#N/A</v>
      </c>
      <c r="F45" s="75" t="e">
        <f>LOOKUP(Sobota_I_kolo_sekt_A!P44,Sobota_I_kolo_sekt_A!P44)</f>
        <v>#N/A</v>
      </c>
      <c r="G45" s="118"/>
      <c r="H45" s="72"/>
      <c r="I45" s="75"/>
      <c r="J45" s="118"/>
      <c r="K45" s="72"/>
      <c r="L45" s="73"/>
      <c r="M45" s="117"/>
      <c r="N45" s="72"/>
      <c r="O45" s="75"/>
      <c r="P45" s="99">
        <f>Nedela_II_kolo_sekt_C!S8</f>
        <v>7</v>
      </c>
      <c r="Q45" s="61">
        <f>Nedela_II_kolo_sekt_C!O8</f>
        <v>13</v>
      </c>
      <c r="R45" s="115">
        <f>Nedela_II_kolo_sekt_C!Q8</f>
        <v>39</v>
      </c>
      <c r="S45" s="116">
        <f>Nedela_II_kolo_sekt_C!P8</f>
        <v>71.5</v>
      </c>
      <c r="T45" s="76">
        <v>1</v>
      </c>
      <c r="U45" s="89"/>
    </row>
    <row r="46" spans="2:21" ht="18.75" thickBot="1">
      <c r="B46" s="111" t="s">
        <v>78</v>
      </c>
      <c r="C46" s="86" t="s">
        <v>162</v>
      </c>
      <c r="D46" s="117" t="e">
        <f>LOOKUP(Sobota_I_kolo_sekt_A!S45,Sobota_I_kolo_sekt_A!S45)</f>
        <v>#N/A</v>
      </c>
      <c r="E46" s="72" t="e">
        <f>LOOKUP(Sobota_I_kolo_sekt_A!Q45,Sobota_I_kolo_sekt_A!Q45)</f>
        <v>#N/A</v>
      </c>
      <c r="F46" s="75" t="e">
        <f>LOOKUP(Sobota_I_kolo_sekt_A!P45,Sobota_I_kolo_sekt_A!P45)</f>
        <v>#N/A</v>
      </c>
      <c r="G46" s="118"/>
      <c r="H46" s="72"/>
      <c r="I46" s="75"/>
      <c r="J46" s="118"/>
      <c r="K46" s="72"/>
      <c r="L46" s="73"/>
      <c r="M46" s="117"/>
      <c r="N46" s="72"/>
      <c r="O46" s="75"/>
      <c r="P46" s="99">
        <f>Nedela_II_kolo_sekt_C!S9</f>
        <v>11</v>
      </c>
      <c r="Q46" s="61">
        <f>Nedela_II_kolo_sekt_C!O9</f>
        <v>17</v>
      </c>
      <c r="R46" s="115">
        <f>Nedela_II_kolo_sekt_C!Q9</f>
        <v>33</v>
      </c>
      <c r="S46" s="116">
        <f>Nedela_II_kolo_sekt_C!P9</f>
        <v>63.5</v>
      </c>
      <c r="T46" s="76">
        <v>1</v>
      </c>
      <c r="U46" s="89"/>
    </row>
    <row r="47" spans="2:21" ht="18.75" thickBot="1">
      <c r="B47" s="111" t="s">
        <v>79</v>
      </c>
      <c r="C47" s="86" t="s">
        <v>163</v>
      </c>
      <c r="D47" s="117" t="e">
        <f>LOOKUP(Sobota_I_kolo_sekt_A!S46,Sobota_I_kolo_sekt_A!S46)</f>
        <v>#N/A</v>
      </c>
      <c r="E47" s="72" t="e">
        <f>LOOKUP(Sobota_I_kolo_sekt_A!Q46,Sobota_I_kolo_sekt_A!Q46)</f>
        <v>#N/A</v>
      </c>
      <c r="F47" s="75" t="e">
        <f>LOOKUP(Sobota_I_kolo_sekt_A!P46,Sobota_I_kolo_sekt_A!P46)</f>
        <v>#N/A</v>
      </c>
      <c r="G47" s="118"/>
      <c r="H47" s="72"/>
      <c r="I47" s="75"/>
      <c r="J47" s="118"/>
      <c r="K47" s="72"/>
      <c r="L47" s="73"/>
      <c r="M47" s="117"/>
      <c r="N47" s="72"/>
      <c r="O47" s="75"/>
      <c r="P47" s="99">
        <f>Nedela_II_kolo_sekt_C!S10</f>
        <v>12</v>
      </c>
      <c r="Q47" s="61">
        <f>Nedela_II_kolo_sekt_C!O10</f>
        <v>22</v>
      </c>
      <c r="R47" s="115">
        <f>Nedela_II_kolo_sekt_C!Q10</f>
        <v>20</v>
      </c>
      <c r="S47" s="116">
        <f>Nedela_II_kolo_sekt_C!P10</f>
        <v>37.5</v>
      </c>
      <c r="T47" s="76">
        <v>1</v>
      </c>
      <c r="U47" s="89"/>
    </row>
    <row r="48" spans="2:21" ht="18.75" thickBot="1">
      <c r="B48" s="111" t="s">
        <v>80</v>
      </c>
      <c r="C48" s="86" t="s">
        <v>164</v>
      </c>
      <c r="D48" s="117" t="e">
        <f>LOOKUP(Sobota_I_kolo_sekt_A!S47,Sobota_I_kolo_sekt_A!S47)</f>
        <v>#N/A</v>
      </c>
      <c r="E48" s="72" t="e">
        <f>LOOKUP(Sobota_I_kolo_sekt_A!Q47,Sobota_I_kolo_sekt_A!Q47)</f>
        <v>#N/A</v>
      </c>
      <c r="F48" s="75" t="e">
        <f>LOOKUP(Sobota_I_kolo_sekt_A!P47,Sobota_I_kolo_sekt_A!P47)</f>
        <v>#N/A</v>
      </c>
      <c r="G48" s="118"/>
      <c r="H48" s="72"/>
      <c r="I48" s="75"/>
      <c r="J48" s="118"/>
      <c r="K48" s="72"/>
      <c r="L48" s="73"/>
      <c r="M48" s="117"/>
      <c r="N48" s="72"/>
      <c r="O48" s="75"/>
      <c r="P48" s="99">
        <f>Nedela_II_kolo_sekt_C!S11</f>
        <v>9</v>
      </c>
      <c r="Q48" s="61">
        <f>Nedela_II_kolo_sekt_C!O11</f>
        <v>16</v>
      </c>
      <c r="R48" s="115">
        <f>Nedela_II_kolo_sekt_C!Q11</f>
        <v>30</v>
      </c>
      <c r="S48" s="116">
        <f>Nedela_II_kolo_sekt_C!P11</f>
        <v>61.5</v>
      </c>
      <c r="T48" s="76">
        <v>1</v>
      </c>
      <c r="U48" s="89"/>
    </row>
    <row r="49" spans="2:21" ht="18.75" thickBot="1">
      <c r="B49" s="111" t="s">
        <v>81</v>
      </c>
      <c r="C49" s="86" t="s">
        <v>165</v>
      </c>
      <c r="D49" s="117" t="e">
        <f>LOOKUP(Sobota_I_kolo_sekt_A!S48,Sobota_I_kolo_sekt_A!S48)</f>
        <v>#N/A</v>
      </c>
      <c r="E49" s="72" t="e">
        <f>LOOKUP(Sobota_I_kolo_sekt_A!Q48,Sobota_I_kolo_sekt_A!Q48)</f>
        <v>#N/A</v>
      </c>
      <c r="F49" s="75" t="e">
        <f>LOOKUP(Sobota_I_kolo_sekt_A!P48,Sobota_I_kolo_sekt_A!P48)</f>
        <v>#N/A</v>
      </c>
      <c r="G49" s="118"/>
      <c r="H49" s="72"/>
      <c r="I49" s="75"/>
      <c r="J49" s="118"/>
      <c r="K49" s="72"/>
      <c r="L49" s="73"/>
      <c r="M49" s="117"/>
      <c r="N49" s="72"/>
      <c r="O49" s="75"/>
      <c r="P49" s="99">
        <f>Nedela_II_kolo_sekt_C!S12</f>
        <v>5</v>
      </c>
      <c r="Q49" s="61">
        <f>Nedela_II_kolo_sekt_C!O12</f>
        <v>11</v>
      </c>
      <c r="R49" s="115">
        <f>Nedela_II_kolo_sekt_C!Q12</f>
        <v>54</v>
      </c>
      <c r="S49" s="116">
        <f>Nedela_II_kolo_sekt_C!P12</f>
        <v>98.1</v>
      </c>
      <c r="T49" s="76">
        <v>1</v>
      </c>
      <c r="U49" s="89"/>
    </row>
    <row r="50" spans="2:21" ht="18.75" thickBot="1">
      <c r="B50" s="111" t="s">
        <v>82</v>
      </c>
      <c r="C50" s="86" t="s">
        <v>166</v>
      </c>
      <c r="D50" s="117" t="e">
        <f>LOOKUP(Sobota_I_kolo_sekt_A!S49,Sobota_I_kolo_sekt_A!S49)</f>
        <v>#N/A</v>
      </c>
      <c r="E50" s="72" t="e">
        <f>LOOKUP(Sobota_I_kolo_sekt_A!Q49,Sobota_I_kolo_sekt_A!Q49)</f>
        <v>#N/A</v>
      </c>
      <c r="F50" s="75" t="e">
        <f>LOOKUP(Sobota_I_kolo_sekt_A!P49,Sobota_I_kolo_sekt_A!P49)</f>
        <v>#N/A</v>
      </c>
      <c r="G50" s="118"/>
      <c r="H50" s="72"/>
      <c r="I50" s="75"/>
      <c r="J50" s="118"/>
      <c r="K50" s="72"/>
      <c r="L50" s="73"/>
      <c r="M50" s="117"/>
      <c r="N50" s="72"/>
      <c r="O50" s="75"/>
      <c r="P50" s="99">
        <f>Nedela_II_kolo_sekt_C!S13</f>
        <v>3</v>
      </c>
      <c r="Q50" s="61">
        <f>Nedela_II_kolo_sekt_C!O13</f>
        <v>9</v>
      </c>
      <c r="R50" s="115">
        <f>Nedela_II_kolo_sekt_C!Q13</f>
        <v>41</v>
      </c>
      <c r="S50" s="116">
        <f>Nedela_II_kolo_sekt_C!P13</f>
        <v>86.5</v>
      </c>
      <c r="T50" s="76">
        <v>1</v>
      </c>
      <c r="U50" s="89"/>
    </row>
    <row r="51" spans="2:21" ht="18.75" thickBot="1">
      <c r="B51" s="111" t="s">
        <v>83</v>
      </c>
      <c r="C51" s="93" t="s">
        <v>167</v>
      </c>
      <c r="D51" s="117" t="e">
        <f>LOOKUP(Sobota_I_kolo_sekt_A!S50,Sobota_I_kolo_sekt_A!S50)</f>
        <v>#N/A</v>
      </c>
      <c r="E51" s="72" t="e">
        <f>LOOKUP(Sobota_I_kolo_sekt_A!Q50,Sobota_I_kolo_sekt_A!Q50)</f>
        <v>#N/A</v>
      </c>
      <c r="F51" s="75" t="e">
        <f>LOOKUP(Sobota_I_kolo_sekt_A!P50,Sobota_I_kolo_sekt_A!P50)</f>
        <v>#N/A</v>
      </c>
      <c r="G51" s="118"/>
      <c r="H51" s="72"/>
      <c r="I51" s="75"/>
      <c r="J51" s="118"/>
      <c r="K51" s="72"/>
      <c r="L51" s="73"/>
      <c r="M51" s="117"/>
      <c r="N51" s="72"/>
      <c r="O51" s="75"/>
      <c r="P51" s="99">
        <f>Nedela_II_kolo_sekt_C!S14</f>
        <v>1</v>
      </c>
      <c r="Q51" s="61">
        <f>Nedela_II_kolo_sekt_C!O14</f>
        <v>6</v>
      </c>
      <c r="R51" s="115">
        <f>Nedela_II_kolo_sekt_C!Q14</f>
        <v>40</v>
      </c>
      <c r="S51" s="116">
        <f>Nedela_II_kolo_sekt_C!P14</f>
        <v>95.5</v>
      </c>
      <c r="T51" s="76">
        <v>1</v>
      </c>
      <c r="U51" s="89"/>
    </row>
    <row r="52" spans="2:21" ht="18.75" thickBot="1">
      <c r="B52" s="113" t="s">
        <v>84</v>
      </c>
      <c r="C52" s="114" t="s">
        <v>168</v>
      </c>
      <c r="D52" s="119" t="e">
        <f>LOOKUP(Sobota_I_kolo_sekt_A!S51,Sobota_I_kolo_sekt_A!S51)</f>
        <v>#N/A</v>
      </c>
      <c r="E52" s="78" t="e">
        <f>LOOKUP(Sobota_I_kolo_sekt_A!Q51,Sobota_I_kolo_sekt_A!Q51)</f>
        <v>#N/A</v>
      </c>
      <c r="F52" s="81" t="e">
        <f>LOOKUP(Sobota_I_kolo_sekt_A!P51,Sobota_I_kolo_sekt_A!P51)</f>
        <v>#N/A</v>
      </c>
      <c r="G52" s="120"/>
      <c r="H52" s="78"/>
      <c r="I52" s="81"/>
      <c r="J52" s="120"/>
      <c r="K52" s="78"/>
      <c r="L52" s="79"/>
      <c r="M52" s="119"/>
      <c r="N52" s="78"/>
      <c r="O52" s="81"/>
      <c r="P52" s="99">
        <f>Nedela_II_kolo_sekt_C!S15</f>
        <v>6</v>
      </c>
      <c r="Q52" s="61">
        <f>Nedela_II_kolo_sekt_C!O15</f>
        <v>13</v>
      </c>
      <c r="R52" s="115">
        <f>Nedela_II_kolo_sekt_C!Q15</f>
        <v>34</v>
      </c>
      <c r="S52" s="116">
        <f>Nedela_II_kolo_sekt_C!P15</f>
        <v>72</v>
      </c>
      <c r="T52" s="82">
        <v>1</v>
      </c>
      <c r="U52" s="90"/>
    </row>
    <row r="53" ht="12.75">
      <c r="R53">
        <f>SUM(R5:R52)</f>
        <v>1326</v>
      </c>
    </row>
    <row r="54" spans="3:16" ht="15">
      <c r="C54" s="94" t="s">
        <v>171</v>
      </c>
      <c r="P54" t="s">
        <v>175</v>
      </c>
    </row>
  </sheetData>
  <sheetProtection selectLockedCells="1" selectUnlockedCells="1"/>
  <mergeCells count="12">
    <mergeCell ref="R3:R4"/>
    <mergeCell ref="B2:T2"/>
    <mergeCell ref="T3:T4"/>
    <mergeCell ref="S3:S4"/>
    <mergeCell ref="B3:B4"/>
    <mergeCell ref="C3:C4"/>
    <mergeCell ref="D3:F3"/>
    <mergeCell ref="G3:I3"/>
    <mergeCell ref="J3:L3"/>
    <mergeCell ref="M3:O3"/>
    <mergeCell ref="P3:P4"/>
    <mergeCell ref="Q3:Q4"/>
  </mergeCells>
  <printOptions/>
  <pageMargins left="0.75" right="0.75" top="1" bottom="1" header="0.5118055555555555" footer="0.511805555555555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28">
      <selection activeCell="A49" sqref="A49:IV49"/>
    </sheetView>
  </sheetViews>
  <sheetFormatPr defaultColWidth="9.140625" defaultRowHeight="12.75"/>
  <cols>
    <col min="1" max="1" width="3.28125" style="0" customWidth="1"/>
    <col min="2" max="2" width="7.140625" style="0" hidden="1" customWidth="1"/>
    <col min="3" max="3" width="26.8515625" style="0" customWidth="1"/>
    <col min="4" max="4" width="7.8515625" style="0" customWidth="1"/>
    <col min="5" max="5" width="11.00390625" style="0" customWidth="1"/>
    <col min="6" max="6" width="8.28125" style="0" bestFit="1" customWidth="1"/>
    <col min="7" max="7" width="8.140625" style="0" customWidth="1"/>
    <col min="8" max="8" width="10.00390625" style="0" customWidth="1"/>
    <col min="9" max="9" width="7.57421875" style="0" customWidth="1"/>
    <col min="10" max="10" width="10.57421875" style="0" customWidth="1"/>
    <col min="11" max="11" width="9.421875" style="0" hidden="1" customWidth="1"/>
    <col min="12" max="13" width="8.7109375" style="0" customWidth="1"/>
    <col min="14" max="14" width="11.140625" style="0" customWidth="1"/>
    <col min="15" max="15" width="0.13671875" style="0" hidden="1" customWidth="1"/>
    <col min="16" max="16" width="13.28125" style="0" hidden="1" customWidth="1"/>
    <col min="17" max="17" width="8.8515625" style="0" customWidth="1"/>
    <col min="18" max="18" width="0" style="0" hidden="1" customWidth="1"/>
    <col min="19" max="19" width="13.421875" style="0" customWidth="1"/>
    <col min="20" max="21" width="0" style="0" hidden="1" customWidth="1"/>
    <col min="24" max="24" width="12.7109375" style="0" customWidth="1"/>
  </cols>
  <sheetData>
    <row r="1" ht="13.5" thickBot="1">
      <c r="A1" s="3"/>
    </row>
    <row r="2" spans="1:17" ht="39.75" customHeight="1" thickBot="1">
      <c r="A2" s="3"/>
      <c r="B2" s="158" t="s">
        <v>177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</row>
    <row r="3" spans="1:24" ht="16.5" customHeight="1" thickBot="1">
      <c r="A3" s="3"/>
      <c r="B3" s="165" t="s">
        <v>63</v>
      </c>
      <c r="C3" s="161" t="s">
        <v>99</v>
      </c>
      <c r="D3" s="150" t="s">
        <v>95</v>
      </c>
      <c r="E3" s="151"/>
      <c r="F3" s="151"/>
      <c r="G3" s="152" t="s">
        <v>96</v>
      </c>
      <c r="H3" s="151"/>
      <c r="I3" s="153"/>
      <c r="J3" s="150" t="s">
        <v>94</v>
      </c>
      <c r="K3" s="151"/>
      <c r="L3" s="151"/>
      <c r="M3" s="100"/>
      <c r="N3" s="154" t="s">
        <v>176</v>
      </c>
      <c r="O3" s="156" t="s">
        <v>11</v>
      </c>
      <c r="P3" s="163" t="s">
        <v>68</v>
      </c>
      <c r="Q3" s="161" t="s">
        <v>98</v>
      </c>
      <c r="R3" s="2" t="s">
        <v>70</v>
      </c>
      <c r="S3" s="3"/>
      <c r="T3" s="2" t="s">
        <v>71</v>
      </c>
      <c r="U3" s="2" t="s">
        <v>72</v>
      </c>
      <c r="V3" s="3"/>
      <c r="W3" s="3"/>
      <c r="X3" s="3"/>
    </row>
    <row r="4" spans="1:24" ht="29.25" customHeight="1" thickBot="1">
      <c r="A4" s="3"/>
      <c r="B4" s="166"/>
      <c r="C4" s="167"/>
      <c r="D4" s="101" t="s">
        <v>97</v>
      </c>
      <c r="E4" s="102" t="s">
        <v>105</v>
      </c>
      <c r="F4" s="102" t="s">
        <v>93</v>
      </c>
      <c r="G4" s="103" t="s">
        <v>97</v>
      </c>
      <c r="H4" s="102" t="s">
        <v>105</v>
      </c>
      <c r="I4" s="104" t="s">
        <v>93</v>
      </c>
      <c r="J4" s="101" t="s">
        <v>100</v>
      </c>
      <c r="K4" s="102" t="s">
        <v>92</v>
      </c>
      <c r="L4" s="102" t="s">
        <v>93</v>
      </c>
      <c r="M4" s="101" t="s">
        <v>92</v>
      </c>
      <c r="N4" s="168"/>
      <c r="O4" s="157"/>
      <c r="P4" s="164"/>
      <c r="Q4" s="162"/>
      <c r="R4" s="2"/>
      <c r="S4" s="3"/>
      <c r="T4" s="2"/>
      <c r="U4" s="2"/>
      <c r="V4" s="3"/>
      <c r="W4" s="3"/>
      <c r="X4" s="3"/>
    </row>
    <row r="5" spans="1:24" s="181" customFormat="1" ht="18.75" thickBot="1">
      <c r="A5" s="121"/>
      <c r="B5" s="169" t="s">
        <v>80</v>
      </c>
      <c r="C5" s="170" t="s">
        <v>139</v>
      </c>
      <c r="D5" s="171">
        <f>Celkovo_sobota_I_kola!P23</f>
        <v>1</v>
      </c>
      <c r="E5" s="171">
        <f>Celkovo_sobota_I_kola!Q23</f>
        <v>3</v>
      </c>
      <c r="F5" s="172">
        <f>Celkovo_sobota_I_kola!S23</f>
        <v>104.5</v>
      </c>
      <c r="G5" s="173">
        <f>Celkovo_nedela_II_kola!P23</f>
        <v>1</v>
      </c>
      <c r="H5" s="174">
        <f>Celkovo_nedela_II_kola!Q23</f>
        <v>4</v>
      </c>
      <c r="I5" s="172">
        <f>Celkovo_nedela_II_kola!S23</f>
        <v>118</v>
      </c>
      <c r="J5" s="173">
        <f aca="true" t="shared" si="0" ref="J5:J52">E5+H5</f>
        <v>7</v>
      </c>
      <c r="K5" s="174">
        <f aca="true" t="shared" si="1" ref="K5:K52">E5+H5</f>
        <v>7</v>
      </c>
      <c r="L5" s="175">
        <f aca="true" t="shared" si="2" ref="L5:L52">F5+I5</f>
        <v>222.5</v>
      </c>
      <c r="M5" s="176">
        <f>Celkovo_sobota_I_kola!R23+Celkovo_nedela_II_kola!R23</f>
        <v>117</v>
      </c>
      <c r="N5" s="177">
        <f aca="true" t="shared" si="3" ref="N5:N52">D5+G5</f>
        <v>2</v>
      </c>
      <c r="O5" s="178">
        <f aca="true" t="shared" si="4" ref="O5:O52">SUM(E5,H5,K5)</f>
        <v>14</v>
      </c>
      <c r="P5" s="179">
        <f aca="true" t="shared" si="5" ref="P5:P52">SUM(F5,I5,L5)</f>
        <v>445</v>
      </c>
      <c r="Q5" s="180">
        <v>1</v>
      </c>
      <c r="R5" s="181">
        <v>44</v>
      </c>
      <c r="S5" s="121"/>
      <c r="T5" s="121">
        <v>18</v>
      </c>
      <c r="U5" s="121">
        <v>27</v>
      </c>
      <c r="V5" s="121"/>
      <c r="W5" s="121"/>
      <c r="X5" s="121"/>
    </row>
    <row r="6" spans="1:24" ht="18.75" thickBot="1">
      <c r="A6" s="3"/>
      <c r="B6" s="111" t="s">
        <v>84</v>
      </c>
      <c r="C6" s="86" t="s">
        <v>145</v>
      </c>
      <c r="D6" s="123">
        <f>Celkovo_sobota_I_kola!P29</f>
        <v>1</v>
      </c>
      <c r="E6" s="107">
        <f>Celkovo_sobota_I_kola!Q29</f>
        <v>3</v>
      </c>
      <c r="F6" s="69">
        <f>Celkovo_sobota_I_kola!S29</f>
        <v>188.5</v>
      </c>
      <c r="G6" s="122">
        <f>Celkovo_nedela_II_kola!P29</f>
        <v>2</v>
      </c>
      <c r="H6" s="66">
        <f>Celkovo_nedela_II_kola!Q29</f>
        <v>7</v>
      </c>
      <c r="I6" s="69">
        <f>Celkovo_nedela_II_kola!S29</f>
        <v>75</v>
      </c>
      <c r="J6" s="108">
        <f t="shared" si="0"/>
        <v>10</v>
      </c>
      <c r="K6" s="66">
        <f t="shared" si="1"/>
        <v>10</v>
      </c>
      <c r="L6" s="67">
        <f t="shared" si="2"/>
        <v>263.5</v>
      </c>
      <c r="M6" s="72">
        <f>Celkovo_sobota_I_kola!R29+Celkovo_nedela_II_kola!R29</f>
        <v>125</v>
      </c>
      <c r="N6" s="124">
        <f t="shared" si="3"/>
        <v>3</v>
      </c>
      <c r="O6" s="112">
        <f t="shared" si="4"/>
        <v>20</v>
      </c>
      <c r="P6" s="110">
        <f t="shared" si="5"/>
        <v>527</v>
      </c>
      <c r="Q6" s="70">
        <v>2</v>
      </c>
      <c r="R6" s="4">
        <v>30</v>
      </c>
      <c r="S6" s="3"/>
      <c r="T6" s="3">
        <v>23</v>
      </c>
      <c r="U6" s="3">
        <v>11</v>
      </c>
      <c r="V6" s="3"/>
      <c r="W6" s="3"/>
      <c r="X6" s="3"/>
    </row>
    <row r="7" spans="1:24" ht="18.75" thickBot="1">
      <c r="A7" s="3"/>
      <c r="B7" s="111" t="s">
        <v>81</v>
      </c>
      <c r="C7" s="86" t="s">
        <v>130</v>
      </c>
      <c r="D7" s="123">
        <f>Celkovo_sobota_I_kola!P14</f>
        <v>3</v>
      </c>
      <c r="E7" s="107">
        <f>Celkovo_sobota_I_kola!Q14</f>
        <v>9</v>
      </c>
      <c r="F7" s="69">
        <f>Celkovo_sobota_I_kola!S14</f>
        <v>42.5</v>
      </c>
      <c r="G7" s="122">
        <f>Celkovo_nedela_II_kola!P14</f>
        <v>1</v>
      </c>
      <c r="H7" s="66">
        <f>Celkovo_nedela_II_kola!Q14</f>
        <v>2</v>
      </c>
      <c r="I7" s="69">
        <f>Celkovo_nedela_II_kola!S14</f>
        <v>87</v>
      </c>
      <c r="J7" s="108">
        <f t="shared" si="0"/>
        <v>11</v>
      </c>
      <c r="K7" s="66">
        <f t="shared" si="1"/>
        <v>11</v>
      </c>
      <c r="L7" s="67">
        <f t="shared" si="2"/>
        <v>129.5</v>
      </c>
      <c r="M7" s="72">
        <f>Celkovo_sobota_I_kola!R14+Celkovo_nedela_II_kola!R14</f>
        <v>67</v>
      </c>
      <c r="N7" s="124">
        <f t="shared" si="3"/>
        <v>4</v>
      </c>
      <c r="O7" s="112">
        <f t="shared" si="4"/>
        <v>22</v>
      </c>
      <c r="P7" s="110">
        <f t="shared" si="5"/>
        <v>259</v>
      </c>
      <c r="Q7" s="70">
        <v>3</v>
      </c>
      <c r="R7" s="3">
        <v>23</v>
      </c>
      <c r="S7" s="3"/>
      <c r="T7" s="3">
        <v>23</v>
      </c>
      <c r="U7" s="3">
        <v>5</v>
      </c>
      <c r="V7" s="3"/>
      <c r="W7" s="3"/>
      <c r="X7" s="3"/>
    </row>
    <row r="8" spans="1:24" ht="18.75" thickBot="1">
      <c r="A8" s="3"/>
      <c r="B8" s="111" t="s">
        <v>81</v>
      </c>
      <c r="C8" s="86" t="s">
        <v>124</v>
      </c>
      <c r="D8" s="123">
        <f>Celkovo_sobota_I_kola!P8</f>
        <v>1</v>
      </c>
      <c r="E8" s="107">
        <f>Celkovo_sobota_I_kola!Q8</f>
        <v>3</v>
      </c>
      <c r="F8" s="69">
        <f>Celkovo_sobota_I_kola!S8</f>
        <v>85</v>
      </c>
      <c r="G8" s="122">
        <f>Celkovo_nedela_II_kola!P8</f>
        <v>4</v>
      </c>
      <c r="H8" s="66">
        <f>Celkovo_nedela_II_kola!Q8</f>
        <v>7</v>
      </c>
      <c r="I8" s="69">
        <f>Celkovo_nedela_II_kola!S8</f>
        <v>56</v>
      </c>
      <c r="J8" s="108">
        <f t="shared" si="0"/>
        <v>10</v>
      </c>
      <c r="K8" s="66">
        <f t="shared" si="1"/>
        <v>10</v>
      </c>
      <c r="L8" s="67">
        <f t="shared" si="2"/>
        <v>141</v>
      </c>
      <c r="M8" s="72">
        <f>Celkovo_sobota_I_kola!R8+Celkovo_nedela_II_kola!R8</f>
        <v>75</v>
      </c>
      <c r="N8" s="124">
        <f t="shared" si="3"/>
        <v>5</v>
      </c>
      <c r="O8" s="112">
        <f t="shared" si="4"/>
        <v>20</v>
      </c>
      <c r="P8" s="110">
        <f t="shared" si="5"/>
        <v>282</v>
      </c>
      <c r="Q8" s="70">
        <v>4</v>
      </c>
      <c r="R8" s="3">
        <v>26</v>
      </c>
      <c r="S8" s="3"/>
      <c r="T8" s="3">
        <v>23</v>
      </c>
      <c r="U8" s="3">
        <v>27</v>
      </c>
      <c r="V8" s="3"/>
      <c r="W8" s="3"/>
      <c r="X8" s="3"/>
    </row>
    <row r="9" spans="1:24" ht="18.75" thickBot="1">
      <c r="A9" s="3"/>
      <c r="B9" s="111" t="s">
        <v>84</v>
      </c>
      <c r="C9" s="86" t="s">
        <v>143</v>
      </c>
      <c r="D9" s="123">
        <f>Celkovo_sobota_I_kola!P27</f>
        <v>5</v>
      </c>
      <c r="E9" s="107">
        <f>Celkovo_sobota_I_kola!Q27</f>
        <v>9</v>
      </c>
      <c r="F9" s="69">
        <f>Celkovo_sobota_I_kola!S27</f>
        <v>72.5</v>
      </c>
      <c r="G9" s="122">
        <f>Celkovo_nedela_II_kola!P27</f>
        <v>2</v>
      </c>
      <c r="H9" s="66">
        <f>Celkovo_nedela_II_kola!Q27</f>
        <v>7</v>
      </c>
      <c r="I9" s="69">
        <f>Celkovo_nedela_II_kola!S27</f>
        <v>101.5</v>
      </c>
      <c r="J9" s="108">
        <f t="shared" si="0"/>
        <v>16</v>
      </c>
      <c r="K9" s="66">
        <f t="shared" si="1"/>
        <v>16</v>
      </c>
      <c r="L9" s="67">
        <f t="shared" si="2"/>
        <v>174</v>
      </c>
      <c r="M9" s="72">
        <f>Celkovo_sobota_I_kola!R27+Celkovo_nedela_II_kola!R27</f>
        <v>94</v>
      </c>
      <c r="N9" s="124">
        <f t="shared" si="3"/>
        <v>7</v>
      </c>
      <c r="O9" s="112">
        <f t="shared" si="4"/>
        <v>32</v>
      </c>
      <c r="P9" s="110">
        <f t="shared" si="5"/>
        <v>348</v>
      </c>
      <c r="Q9" s="70">
        <v>5</v>
      </c>
      <c r="R9" s="3">
        <v>24</v>
      </c>
      <c r="S9" s="3"/>
      <c r="T9" s="3">
        <v>12</v>
      </c>
      <c r="U9" s="3">
        <v>14</v>
      </c>
      <c r="V9" s="3"/>
      <c r="W9" s="3"/>
      <c r="X9" s="3"/>
    </row>
    <row r="10" spans="1:24" ht="18.75" thickBot="1">
      <c r="A10" s="3"/>
      <c r="B10" s="111" t="s">
        <v>77</v>
      </c>
      <c r="C10" s="86" t="s">
        <v>134</v>
      </c>
      <c r="D10" s="123">
        <f>Celkovo_sobota_I_kola!P18</f>
        <v>4</v>
      </c>
      <c r="E10" s="107">
        <f>Celkovo_sobota_I_kola!Q18</f>
        <v>9</v>
      </c>
      <c r="F10" s="69">
        <f>Celkovo_sobota_I_kola!S18</f>
        <v>74</v>
      </c>
      <c r="G10" s="122">
        <f>Celkovo_nedela_II_kola!P18</f>
        <v>3</v>
      </c>
      <c r="H10" s="66">
        <f>Celkovo_nedela_II_kola!Q18</f>
        <v>7</v>
      </c>
      <c r="I10" s="69">
        <f>Celkovo_nedela_II_kola!S18</f>
        <v>88</v>
      </c>
      <c r="J10" s="108">
        <f t="shared" si="0"/>
        <v>16</v>
      </c>
      <c r="K10" s="66">
        <f t="shared" si="1"/>
        <v>16</v>
      </c>
      <c r="L10" s="67">
        <f t="shared" si="2"/>
        <v>162</v>
      </c>
      <c r="M10" s="72">
        <f>Celkovo_sobota_I_kola!R18+Celkovo_nedela_II_kola!R18</f>
        <v>100</v>
      </c>
      <c r="N10" s="124">
        <f t="shared" si="3"/>
        <v>7</v>
      </c>
      <c r="O10" s="112">
        <f t="shared" si="4"/>
        <v>32</v>
      </c>
      <c r="P10" s="110">
        <f t="shared" si="5"/>
        <v>324</v>
      </c>
      <c r="Q10" s="70">
        <v>6</v>
      </c>
      <c r="R10" s="3">
        <v>27</v>
      </c>
      <c r="S10" s="3"/>
      <c r="T10" s="3">
        <v>47</v>
      </c>
      <c r="U10" s="3">
        <v>5</v>
      </c>
      <c r="V10" s="3"/>
      <c r="W10" s="121"/>
      <c r="X10" s="3"/>
    </row>
    <row r="11" spans="1:24" s="181" customFormat="1" ht="18.75" thickBot="1">
      <c r="A11" s="121"/>
      <c r="B11" s="182" t="s">
        <v>76</v>
      </c>
      <c r="C11" s="183" t="s">
        <v>123</v>
      </c>
      <c r="D11" s="171">
        <f>Celkovo_sobota_I_kola!P7</f>
        <v>4</v>
      </c>
      <c r="E11" s="171">
        <f>Celkovo_sobota_I_kola!Q7</f>
        <v>10</v>
      </c>
      <c r="F11" s="172">
        <f>Celkovo_sobota_I_kola!S7</f>
        <v>49.5</v>
      </c>
      <c r="G11" s="173">
        <f>Celkovo_nedela_II_kola!P7</f>
        <v>3</v>
      </c>
      <c r="H11" s="174">
        <f>Celkovo_nedela_II_kola!Q7</f>
        <v>6</v>
      </c>
      <c r="I11" s="172">
        <f>Celkovo_nedela_II_kola!S7</f>
        <v>68.5</v>
      </c>
      <c r="J11" s="173">
        <f t="shared" si="0"/>
        <v>16</v>
      </c>
      <c r="K11" s="174">
        <f t="shared" si="1"/>
        <v>16</v>
      </c>
      <c r="L11" s="175">
        <f t="shared" si="2"/>
        <v>118</v>
      </c>
      <c r="M11" s="176">
        <f>Celkovo_sobota_I_kola!R7+Celkovo_nedela_II_kola!R7</f>
        <v>69</v>
      </c>
      <c r="N11" s="177">
        <f t="shared" si="3"/>
        <v>7</v>
      </c>
      <c r="O11" s="184">
        <f t="shared" si="4"/>
        <v>32</v>
      </c>
      <c r="P11" s="179">
        <f t="shared" si="5"/>
        <v>236</v>
      </c>
      <c r="Q11" s="180">
        <v>7</v>
      </c>
      <c r="R11" s="121">
        <v>7</v>
      </c>
      <c r="S11" s="121"/>
      <c r="T11" s="121">
        <v>18</v>
      </c>
      <c r="U11" s="121">
        <v>6</v>
      </c>
      <c r="V11" s="121"/>
      <c r="W11" s="121"/>
      <c r="X11" s="121"/>
    </row>
    <row r="12" spans="1:24" ht="18.75" thickBot="1">
      <c r="A12" s="3"/>
      <c r="B12" s="111" t="s">
        <v>81</v>
      </c>
      <c r="C12" s="86" t="s">
        <v>148</v>
      </c>
      <c r="D12" s="123">
        <f>Celkovo_sobota_I_kola!P32</f>
        <v>4</v>
      </c>
      <c r="E12" s="107">
        <f>Celkovo_sobota_I_kola!Q32</f>
        <v>10</v>
      </c>
      <c r="F12" s="69">
        <f>Celkovo_sobota_I_kola!S32</f>
        <v>101.5</v>
      </c>
      <c r="G12" s="122">
        <f>Celkovo_nedela_II_kola!P32</f>
        <v>3</v>
      </c>
      <c r="H12" s="66">
        <f>Celkovo_nedela_II_kola!Q32</f>
        <v>7</v>
      </c>
      <c r="I12" s="69">
        <f>Celkovo_nedela_II_kola!S32</f>
        <v>74</v>
      </c>
      <c r="J12" s="108">
        <f t="shared" si="0"/>
        <v>17</v>
      </c>
      <c r="K12" s="66">
        <f t="shared" si="1"/>
        <v>17</v>
      </c>
      <c r="L12" s="67">
        <f t="shared" si="2"/>
        <v>175.5</v>
      </c>
      <c r="M12" s="72">
        <f>Celkovo_sobota_I_kola!R32+Celkovo_nedela_II_kola!R32</f>
        <v>90</v>
      </c>
      <c r="N12" s="124">
        <f t="shared" si="3"/>
        <v>7</v>
      </c>
      <c r="O12" s="112">
        <f t="shared" si="4"/>
        <v>34</v>
      </c>
      <c r="P12" s="110">
        <f t="shared" si="5"/>
        <v>351</v>
      </c>
      <c r="Q12" s="70">
        <v>8</v>
      </c>
      <c r="R12" s="3">
        <v>11</v>
      </c>
      <c r="S12" s="3"/>
      <c r="T12" s="3">
        <v>23</v>
      </c>
      <c r="U12" s="3">
        <v>16</v>
      </c>
      <c r="V12" s="3"/>
      <c r="W12" s="3"/>
      <c r="X12" s="3"/>
    </row>
    <row r="13" spans="1:24" ht="18.75" thickBot="1">
      <c r="A13" s="3"/>
      <c r="B13" s="111" t="s">
        <v>83</v>
      </c>
      <c r="C13" s="86" t="s">
        <v>154</v>
      </c>
      <c r="D13" s="123">
        <f>Celkovo_sobota_I_kola!P38</f>
        <v>6</v>
      </c>
      <c r="E13" s="107">
        <f>Celkovo_sobota_I_kola!Q38</f>
        <v>14</v>
      </c>
      <c r="F13" s="69">
        <f>Celkovo_sobota_I_kola!S38</f>
        <v>82.5</v>
      </c>
      <c r="G13" s="122">
        <f>Celkovo_nedela_II_kola!P38</f>
        <v>1</v>
      </c>
      <c r="H13" s="66">
        <f>Celkovo_nedela_II_kola!Q38</f>
        <v>6</v>
      </c>
      <c r="I13" s="69">
        <f>Celkovo_nedela_II_kola!S38</f>
        <v>70</v>
      </c>
      <c r="J13" s="108">
        <f t="shared" si="0"/>
        <v>20</v>
      </c>
      <c r="K13" s="66">
        <f t="shared" si="1"/>
        <v>20</v>
      </c>
      <c r="L13" s="67">
        <f t="shared" si="2"/>
        <v>152.5</v>
      </c>
      <c r="M13" s="72">
        <f>Celkovo_sobota_I_kola!R38+Celkovo_nedela_II_kola!R38</f>
        <v>84</v>
      </c>
      <c r="N13" s="124">
        <f t="shared" si="3"/>
        <v>7</v>
      </c>
      <c r="O13" s="112">
        <f t="shared" si="4"/>
        <v>40</v>
      </c>
      <c r="P13" s="110">
        <f t="shared" si="5"/>
        <v>305</v>
      </c>
      <c r="Q13" s="70">
        <v>9</v>
      </c>
      <c r="R13" s="3">
        <v>32</v>
      </c>
      <c r="S13" s="3"/>
      <c r="T13" s="3">
        <v>30</v>
      </c>
      <c r="U13" s="3">
        <v>16</v>
      </c>
      <c r="V13" s="3"/>
      <c r="W13" s="3"/>
      <c r="X13" s="3"/>
    </row>
    <row r="14" spans="1:24" ht="18.75" thickBot="1">
      <c r="A14" s="3"/>
      <c r="B14" s="111" t="s">
        <v>76</v>
      </c>
      <c r="C14" s="86" t="s">
        <v>160</v>
      </c>
      <c r="D14" s="123">
        <f>Celkovo_sobota_I_kola!P44</f>
        <v>3</v>
      </c>
      <c r="E14" s="107">
        <f>Celkovo_sobota_I_kola!Q44</f>
        <v>10</v>
      </c>
      <c r="F14" s="69">
        <f>Celkovo_sobota_I_kola!S44</f>
        <v>111</v>
      </c>
      <c r="G14" s="122">
        <f>Celkovo_nedela_II_kola!P44</f>
        <v>4</v>
      </c>
      <c r="H14" s="66">
        <f>Celkovo_nedela_II_kola!Q44</f>
        <v>11</v>
      </c>
      <c r="I14" s="69">
        <f>Celkovo_nedela_II_kola!S44</f>
        <v>109.5</v>
      </c>
      <c r="J14" s="108">
        <f t="shared" si="0"/>
        <v>21</v>
      </c>
      <c r="K14" s="66">
        <f t="shared" si="1"/>
        <v>21</v>
      </c>
      <c r="L14" s="67">
        <f t="shared" si="2"/>
        <v>220.5</v>
      </c>
      <c r="M14" s="72">
        <f>Celkovo_sobota_I_kola!R44+Celkovo_nedela_II_kola!R44</f>
        <v>102</v>
      </c>
      <c r="N14" s="124">
        <f t="shared" si="3"/>
        <v>7</v>
      </c>
      <c r="O14" s="112">
        <f t="shared" si="4"/>
        <v>42</v>
      </c>
      <c r="P14" s="110">
        <f t="shared" si="5"/>
        <v>441</v>
      </c>
      <c r="Q14" s="70">
        <v>10</v>
      </c>
      <c r="R14" s="3">
        <v>18</v>
      </c>
      <c r="S14" s="3"/>
      <c r="T14" s="3">
        <v>19</v>
      </c>
      <c r="U14" s="3">
        <v>28</v>
      </c>
      <c r="V14" s="3"/>
      <c r="W14" s="3"/>
      <c r="X14" s="3"/>
    </row>
    <row r="15" spans="1:24" ht="18.75" thickBot="1">
      <c r="A15" s="3"/>
      <c r="B15" s="111" t="s">
        <v>73</v>
      </c>
      <c r="C15" s="93" t="s">
        <v>126</v>
      </c>
      <c r="D15" s="123">
        <f>Celkovo_sobota_I_kola!P10</f>
        <v>2</v>
      </c>
      <c r="E15" s="107">
        <f>Celkovo_sobota_I_kola!Q10</f>
        <v>9</v>
      </c>
      <c r="F15" s="69">
        <f>Celkovo_sobota_I_kola!S10</f>
        <v>50</v>
      </c>
      <c r="G15" s="122">
        <f>Celkovo_nedela_II_kola!P10</f>
        <v>5</v>
      </c>
      <c r="H15" s="66">
        <f>Celkovo_nedela_II_kola!Q10</f>
        <v>12</v>
      </c>
      <c r="I15" s="69">
        <f>Celkovo_nedela_II_kola!S10</f>
        <v>36.5</v>
      </c>
      <c r="J15" s="108">
        <f t="shared" si="0"/>
        <v>21</v>
      </c>
      <c r="K15" s="66">
        <f t="shared" si="1"/>
        <v>21</v>
      </c>
      <c r="L15" s="67">
        <f t="shared" si="2"/>
        <v>86.5</v>
      </c>
      <c r="M15" s="72">
        <f>Celkovo_sobota_I_kola!R10+Celkovo_nedela_II_kola!R10</f>
        <v>47</v>
      </c>
      <c r="N15" s="124">
        <f t="shared" si="3"/>
        <v>7</v>
      </c>
      <c r="O15" s="112">
        <f t="shared" si="4"/>
        <v>42</v>
      </c>
      <c r="P15" s="110">
        <f t="shared" si="5"/>
        <v>173</v>
      </c>
      <c r="Q15" s="70">
        <v>11</v>
      </c>
      <c r="R15" s="3">
        <v>39</v>
      </c>
      <c r="S15" s="3"/>
      <c r="T15" s="3">
        <v>18</v>
      </c>
      <c r="U15" s="3">
        <v>19</v>
      </c>
      <c r="V15" s="3"/>
      <c r="W15" s="3"/>
      <c r="X15" s="3"/>
    </row>
    <row r="16" spans="1:24" ht="18.75" thickBot="1">
      <c r="A16" s="3"/>
      <c r="B16" s="113" t="s">
        <v>79</v>
      </c>
      <c r="C16" s="114" t="s">
        <v>146</v>
      </c>
      <c r="D16" s="123">
        <f>Celkovo_sobota_I_kola!P30</f>
        <v>2</v>
      </c>
      <c r="E16" s="107">
        <f>Celkovo_sobota_I_kola!Q30</f>
        <v>6</v>
      </c>
      <c r="F16" s="69">
        <f>Celkovo_sobota_I_kola!S30</f>
        <v>172.5</v>
      </c>
      <c r="G16" s="122">
        <f>Celkovo_nedela_II_kola!P30</f>
        <v>6</v>
      </c>
      <c r="H16" s="66">
        <f>Celkovo_nedela_II_kola!Q30</f>
        <v>8</v>
      </c>
      <c r="I16" s="69">
        <f>Celkovo_nedela_II_kola!S30</f>
        <v>68.5</v>
      </c>
      <c r="J16" s="108">
        <f t="shared" si="0"/>
        <v>14</v>
      </c>
      <c r="K16" s="66">
        <f t="shared" si="1"/>
        <v>14</v>
      </c>
      <c r="L16" s="67">
        <f t="shared" si="2"/>
        <v>241</v>
      </c>
      <c r="M16" s="72">
        <f>Celkovo_sobota_I_kola!R30+Celkovo_nedela_II_kola!R30</f>
        <v>120</v>
      </c>
      <c r="N16" s="124">
        <f t="shared" si="3"/>
        <v>8</v>
      </c>
      <c r="O16" s="112">
        <f t="shared" si="4"/>
        <v>28</v>
      </c>
      <c r="P16" s="110">
        <f t="shared" si="5"/>
        <v>482</v>
      </c>
      <c r="Q16" s="70">
        <v>12</v>
      </c>
      <c r="R16" s="3">
        <v>12</v>
      </c>
      <c r="S16" s="3"/>
      <c r="T16" s="3">
        <v>28</v>
      </c>
      <c r="U16" s="3">
        <v>17</v>
      </c>
      <c r="V16" s="3"/>
      <c r="W16" s="3"/>
      <c r="X16" s="3"/>
    </row>
    <row r="17" spans="1:24" ht="18.75" thickBot="1">
      <c r="A17" s="3"/>
      <c r="B17" s="105" t="s">
        <v>73</v>
      </c>
      <c r="C17" s="106" t="s">
        <v>149</v>
      </c>
      <c r="D17" s="123">
        <f>Celkovo_sobota_I_kola!P33</f>
        <v>3</v>
      </c>
      <c r="E17" s="107">
        <f>Celkovo_sobota_I_kola!Q33</f>
        <v>7</v>
      </c>
      <c r="F17" s="69">
        <f>Celkovo_sobota_I_kola!S33</f>
        <v>104</v>
      </c>
      <c r="G17" s="122">
        <f>Celkovo_nedela_II_kola!P33</f>
        <v>5</v>
      </c>
      <c r="H17" s="66">
        <f>Celkovo_nedela_II_kola!Q33</f>
        <v>7</v>
      </c>
      <c r="I17" s="69">
        <f>Celkovo_nedela_II_kola!S33</f>
        <v>70.5</v>
      </c>
      <c r="J17" s="108">
        <f t="shared" si="0"/>
        <v>14</v>
      </c>
      <c r="K17" s="66">
        <f t="shared" si="1"/>
        <v>14</v>
      </c>
      <c r="L17" s="67">
        <f t="shared" si="2"/>
        <v>174.5</v>
      </c>
      <c r="M17" s="72">
        <f>Celkovo_sobota_I_kola!R33+Celkovo_nedela_II_kola!R33</f>
        <v>93</v>
      </c>
      <c r="N17" s="124">
        <f t="shared" si="3"/>
        <v>8</v>
      </c>
      <c r="O17" s="109">
        <f t="shared" si="4"/>
        <v>28</v>
      </c>
      <c r="P17" s="110">
        <f t="shared" si="5"/>
        <v>349</v>
      </c>
      <c r="Q17" s="70">
        <v>13</v>
      </c>
      <c r="R17" s="3"/>
      <c r="S17" s="3"/>
      <c r="T17" s="3"/>
      <c r="U17" s="3"/>
      <c r="V17" s="3"/>
      <c r="W17" s="3"/>
      <c r="X17" s="3"/>
    </row>
    <row r="18" spans="1:24" ht="18.75" thickBot="1">
      <c r="A18" s="3"/>
      <c r="B18" s="111" t="s">
        <v>80</v>
      </c>
      <c r="C18" s="86" t="s">
        <v>144</v>
      </c>
      <c r="D18" s="123">
        <f>Celkovo_sobota_I_kola!P28</f>
        <v>3</v>
      </c>
      <c r="E18" s="107">
        <f>Celkovo_sobota_I_kola!Q28</f>
        <v>8</v>
      </c>
      <c r="F18" s="69">
        <f>Celkovo_sobota_I_kola!S28</f>
        <v>79</v>
      </c>
      <c r="G18" s="122">
        <f>Celkovo_nedela_II_kola!P28</f>
        <v>5</v>
      </c>
      <c r="H18" s="66">
        <f>Celkovo_nedela_II_kola!Q28</f>
        <v>10</v>
      </c>
      <c r="I18" s="69">
        <f>Celkovo_nedela_II_kola!S28</f>
        <v>64</v>
      </c>
      <c r="J18" s="108">
        <f t="shared" si="0"/>
        <v>18</v>
      </c>
      <c r="K18" s="66">
        <f t="shared" si="1"/>
        <v>18</v>
      </c>
      <c r="L18" s="67">
        <f t="shared" si="2"/>
        <v>143</v>
      </c>
      <c r="M18" s="72">
        <f>Celkovo_sobota_I_kola!R28+Celkovo_nedela_II_kola!R28</f>
        <v>75</v>
      </c>
      <c r="N18" s="124">
        <f t="shared" si="3"/>
        <v>8</v>
      </c>
      <c r="O18" s="112">
        <f t="shared" si="4"/>
        <v>36</v>
      </c>
      <c r="P18" s="110">
        <f t="shared" si="5"/>
        <v>286</v>
      </c>
      <c r="Q18" s="70">
        <v>14</v>
      </c>
      <c r="R18" s="3"/>
      <c r="S18" s="3"/>
      <c r="T18" s="3"/>
      <c r="U18" s="3"/>
      <c r="V18" s="3"/>
      <c r="W18" s="3"/>
      <c r="X18" s="3"/>
    </row>
    <row r="19" spans="1:24" ht="18.75" thickBot="1">
      <c r="A19" s="3"/>
      <c r="B19" s="111" t="s">
        <v>75</v>
      </c>
      <c r="C19" s="86" t="s">
        <v>129</v>
      </c>
      <c r="D19" s="123">
        <f>Celkovo_sobota_I_kola!P13</f>
        <v>7</v>
      </c>
      <c r="E19" s="107">
        <f>Celkovo_sobota_I_kola!Q13</f>
        <v>14</v>
      </c>
      <c r="F19" s="69">
        <f>Celkovo_sobota_I_kola!S13</f>
        <v>33.5</v>
      </c>
      <c r="G19" s="122">
        <f>Celkovo_nedela_II_kola!P13</f>
        <v>2</v>
      </c>
      <c r="H19" s="66">
        <f>Celkovo_nedela_II_kola!Q13</f>
        <v>5</v>
      </c>
      <c r="I19" s="69">
        <f>Celkovo_nedela_II_kola!S13</f>
        <v>70</v>
      </c>
      <c r="J19" s="108">
        <f t="shared" si="0"/>
        <v>19</v>
      </c>
      <c r="K19" s="66">
        <f t="shared" si="1"/>
        <v>19</v>
      </c>
      <c r="L19" s="67">
        <f t="shared" si="2"/>
        <v>103.5</v>
      </c>
      <c r="M19" s="72">
        <f>Celkovo_sobota_I_kola!R13+Celkovo_nedela_II_kola!R13</f>
        <v>55</v>
      </c>
      <c r="N19" s="124">
        <f t="shared" si="3"/>
        <v>9</v>
      </c>
      <c r="O19" s="112">
        <f t="shared" si="4"/>
        <v>38</v>
      </c>
      <c r="P19" s="110">
        <f t="shared" si="5"/>
        <v>207</v>
      </c>
      <c r="Q19" s="70">
        <v>15</v>
      </c>
      <c r="R19" s="3"/>
      <c r="S19" s="3"/>
      <c r="T19" s="3"/>
      <c r="U19" s="3"/>
      <c r="V19" s="3"/>
      <c r="W19" s="3"/>
      <c r="X19" s="3"/>
    </row>
    <row r="20" spans="2:17" s="181" customFormat="1" ht="18.75" thickBot="1">
      <c r="B20" s="182" t="s">
        <v>78</v>
      </c>
      <c r="C20" s="183" t="s">
        <v>157</v>
      </c>
      <c r="D20" s="171">
        <f>Celkovo_sobota_I_kola!P41</f>
        <v>7</v>
      </c>
      <c r="E20" s="171">
        <f>Celkovo_sobota_I_kola!Q41</f>
        <v>13</v>
      </c>
      <c r="F20" s="172">
        <f>Celkovo_sobota_I_kola!S41</f>
        <v>74</v>
      </c>
      <c r="G20" s="173">
        <f>Celkovo_nedela_II_kola!P41</f>
        <v>2</v>
      </c>
      <c r="H20" s="174">
        <f>Celkovo_nedela_II_kola!Q41</f>
        <v>7</v>
      </c>
      <c r="I20" s="172">
        <f>Celkovo_nedela_II_kola!S41</f>
        <v>133</v>
      </c>
      <c r="J20" s="173">
        <f t="shared" si="0"/>
        <v>20</v>
      </c>
      <c r="K20" s="174">
        <f t="shared" si="1"/>
        <v>20</v>
      </c>
      <c r="L20" s="175">
        <f t="shared" si="2"/>
        <v>207</v>
      </c>
      <c r="M20" s="176">
        <f>Celkovo_sobota_I_kola!R41+Celkovo_nedela_II_kola!R41</f>
        <v>99</v>
      </c>
      <c r="N20" s="177">
        <f t="shared" si="3"/>
        <v>9</v>
      </c>
      <c r="O20" s="184">
        <f t="shared" si="4"/>
        <v>40</v>
      </c>
      <c r="P20" s="179">
        <f t="shared" si="5"/>
        <v>414</v>
      </c>
      <c r="Q20" s="180">
        <v>16</v>
      </c>
    </row>
    <row r="21" spans="2:17" ht="18.75" thickBot="1">
      <c r="B21" s="111" t="s">
        <v>73</v>
      </c>
      <c r="C21" s="86" t="s">
        <v>158</v>
      </c>
      <c r="D21" s="123">
        <f>Celkovo_sobota_I_kola!P42</f>
        <v>1</v>
      </c>
      <c r="E21" s="107">
        <f>Celkovo_sobota_I_kola!Q42</f>
        <v>6</v>
      </c>
      <c r="F21" s="69">
        <f>Celkovo_sobota_I_kola!S42</f>
        <v>93.5</v>
      </c>
      <c r="G21" s="122">
        <f>Celkovo_nedela_II_kola!P42</f>
        <v>8</v>
      </c>
      <c r="H21" s="66">
        <f>Celkovo_nedela_II_kola!Q42</f>
        <v>15</v>
      </c>
      <c r="I21" s="69">
        <f>Celkovo_nedela_II_kola!S42</f>
        <v>70.5</v>
      </c>
      <c r="J21" s="108">
        <f t="shared" si="0"/>
        <v>21</v>
      </c>
      <c r="K21" s="66">
        <f t="shared" si="1"/>
        <v>21</v>
      </c>
      <c r="L21" s="67">
        <f t="shared" si="2"/>
        <v>164</v>
      </c>
      <c r="M21" s="72">
        <f>Celkovo_sobota_I_kola!R42+Celkovo_nedela_II_kola!R42</f>
        <v>100</v>
      </c>
      <c r="N21" s="124">
        <f t="shared" si="3"/>
        <v>9</v>
      </c>
      <c r="O21" s="112">
        <f t="shared" si="4"/>
        <v>42</v>
      </c>
      <c r="P21" s="110">
        <f t="shared" si="5"/>
        <v>328</v>
      </c>
      <c r="Q21" s="70">
        <v>17</v>
      </c>
    </row>
    <row r="22" spans="2:17" ht="18.75" thickBot="1">
      <c r="B22" s="111" t="s">
        <v>83</v>
      </c>
      <c r="C22" s="86" t="s">
        <v>167</v>
      </c>
      <c r="D22" s="123">
        <f>Celkovo_sobota_I_kola!P51</f>
        <v>8</v>
      </c>
      <c r="E22" s="107">
        <f>Celkovo_sobota_I_kola!Q51</f>
        <v>15</v>
      </c>
      <c r="F22" s="69">
        <f>Celkovo_sobota_I_kola!S51</f>
        <v>61</v>
      </c>
      <c r="G22" s="122">
        <f>Celkovo_nedela_II_kola!P51</f>
        <v>1</v>
      </c>
      <c r="H22" s="66">
        <f>Celkovo_nedela_II_kola!Q51</f>
        <v>6</v>
      </c>
      <c r="I22" s="69">
        <f>Celkovo_nedela_II_kola!S51</f>
        <v>95.5</v>
      </c>
      <c r="J22" s="108">
        <f t="shared" si="0"/>
        <v>21</v>
      </c>
      <c r="K22" s="66">
        <f t="shared" si="1"/>
        <v>21</v>
      </c>
      <c r="L22" s="67">
        <f t="shared" si="2"/>
        <v>156.5</v>
      </c>
      <c r="M22" s="72">
        <f>Celkovo_sobota_I_kola!R51+Celkovo_nedela_II_kola!R51</f>
        <v>73</v>
      </c>
      <c r="N22" s="124">
        <f t="shared" si="3"/>
        <v>9</v>
      </c>
      <c r="O22" s="112">
        <f t="shared" si="4"/>
        <v>42</v>
      </c>
      <c r="P22" s="110">
        <f t="shared" si="5"/>
        <v>313</v>
      </c>
      <c r="Q22" s="70">
        <v>18</v>
      </c>
    </row>
    <row r="23" spans="2:17" ht="18.75" thickBot="1">
      <c r="B23" s="111" t="s">
        <v>74</v>
      </c>
      <c r="C23" s="86" t="s">
        <v>165</v>
      </c>
      <c r="D23" s="123">
        <f>Celkovo_sobota_I_kola!P49</f>
        <v>5</v>
      </c>
      <c r="E23" s="107">
        <f>Celkovo_sobota_I_kola!Q49</f>
        <v>10</v>
      </c>
      <c r="F23" s="69">
        <f>Celkovo_sobota_I_kola!S49</f>
        <v>74</v>
      </c>
      <c r="G23" s="122">
        <f>Celkovo_nedela_II_kola!P49</f>
        <v>5</v>
      </c>
      <c r="H23" s="66">
        <f>Celkovo_nedela_II_kola!Q49</f>
        <v>11</v>
      </c>
      <c r="I23" s="69">
        <f>Celkovo_nedela_II_kola!S49</f>
        <v>98.1</v>
      </c>
      <c r="J23" s="108">
        <f t="shared" si="0"/>
        <v>21</v>
      </c>
      <c r="K23" s="66">
        <f t="shared" si="1"/>
        <v>21</v>
      </c>
      <c r="L23" s="67">
        <f t="shared" si="2"/>
        <v>172.1</v>
      </c>
      <c r="M23" s="72">
        <f>Celkovo_sobota_I_kola!R49+Celkovo_nedela_II_kola!R49</f>
        <v>98</v>
      </c>
      <c r="N23" s="124">
        <f t="shared" si="3"/>
        <v>10</v>
      </c>
      <c r="O23" s="112">
        <f t="shared" si="4"/>
        <v>42</v>
      </c>
      <c r="P23" s="110">
        <f t="shared" si="5"/>
        <v>344.2</v>
      </c>
      <c r="Q23" s="70">
        <v>19</v>
      </c>
    </row>
    <row r="24" spans="2:17" ht="18.75" thickBot="1">
      <c r="B24" s="111" t="s">
        <v>81</v>
      </c>
      <c r="C24" s="86" t="s">
        <v>142</v>
      </c>
      <c r="D24" s="123">
        <f>Celkovo_sobota_I_kola!P26</f>
        <v>2</v>
      </c>
      <c r="E24" s="107">
        <f>Celkovo_sobota_I_kola!Q26</f>
        <v>5</v>
      </c>
      <c r="F24" s="69">
        <f>Celkovo_sobota_I_kola!S26</f>
        <v>92.1</v>
      </c>
      <c r="G24" s="122">
        <f>Celkovo_nedela_II_kola!P26</f>
        <v>8</v>
      </c>
      <c r="H24" s="66">
        <f>Celkovo_nedela_II_kola!Q26</f>
        <v>16</v>
      </c>
      <c r="I24" s="69">
        <f>Celkovo_nedela_II_kola!S26</f>
        <v>28</v>
      </c>
      <c r="J24" s="108">
        <f t="shared" si="0"/>
        <v>21</v>
      </c>
      <c r="K24" s="66">
        <f t="shared" si="1"/>
        <v>21</v>
      </c>
      <c r="L24" s="67">
        <f t="shared" si="2"/>
        <v>120.1</v>
      </c>
      <c r="M24" s="72">
        <f>Celkovo_sobota_I_kola!R26+Celkovo_nedela_II_kola!R26</f>
        <v>67</v>
      </c>
      <c r="N24" s="124">
        <f t="shared" si="3"/>
        <v>10</v>
      </c>
      <c r="O24" s="112">
        <f t="shared" si="4"/>
        <v>42</v>
      </c>
      <c r="P24" s="110">
        <f t="shared" si="5"/>
        <v>240.2</v>
      </c>
      <c r="Q24" s="70">
        <v>20</v>
      </c>
    </row>
    <row r="25" spans="2:17" ht="18.75" thickBot="1">
      <c r="B25" s="111" t="s">
        <v>83</v>
      </c>
      <c r="C25" s="86" t="s">
        <v>151</v>
      </c>
      <c r="D25" s="123">
        <f>Celkovo_sobota_I_kola!P35</f>
        <v>7</v>
      </c>
      <c r="E25" s="107">
        <f>Celkovo_sobota_I_kola!Q35</f>
        <v>15</v>
      </c>
      <c r="F25" s="69">
        <f>Celkovo_sobota_I_kola!S35</f>
        <v>82.5</v>
      </c>
      <c r="G25" s="122">
        <f>Celkovo_nedela_II_kola!P35</f>
        <v>4</v>
      </c>
      <c r="H25" s="66">
        <f>Celkovo_nedela_II_kola!Q35</f>
        <v>7</v>
      </c>
      <c r="I25" s="69">
        <f>Celkovo_nedela_II_kola!S35</f>
        <v>71.5</v>
      </c>
      <c r="J25" s="108">
        <f t="shared" si="0"/>
        <v>22</v>
      </c>
      <c r="K25" s="66">
        <f t="shared" si="1"/>
        <v>22</v>
      </c>
      <c r="L25" s="67">
        <f t="shared" si="2"/>
        <v>154</v>
      </c>
      <c r="M25" s="72">
        <f>Celkovo_sobota_I_kola!R35+Celkovo_nedela_II_kola!R35</f>
        <v>80</v>
      </c>
      <c r="N25" s="124">
        <f t="shared" si="3"/>
        <v>11</v>
      </c>
      <c r="O25" s="112">
        <f t="shared" si="4"/>
        <v>44</v>
      </c>
      <c r="P25" s="110">
        <f t="shared" si="5"/>
        <v>308</v>
      </c>
      <c r="Q25" s="70">
        <v>21</v>
      </c>
    </row>
    <row r="26" spans="2:17" s="181" customFormat="1" ht="18.75" thickBot="1">
      <c r="B26" s="182" t="s">
        <v>76</v>
      </c>
      <c r="C26" s="183" t="s">
        <v>164</v>
      </c>
      <c r="D26" s="171">
        <f>Celkovo_sobota_I_kola!P48</f>
        <v>2</v>
      </c>
      <c r="E26" s="171">
        <f>Celkovo_sobota_I_kola!Q48</f>
        <v>8</v>
      </c>
      <c r="F26" s="172">
        <f>Celkovo_sobota_I_kola!S48</f>
        <v>97</v>
      </c>
      <c r="G26" s="173">
        <f>Celkovo_nedela_II_kola!P48</f>
        <v>9</v>
      </c>
      <c r="H26" s="174">
        <f>Celkovo_nedela_II_kola!Q48</f>
        <v>16</v>
      </c>
      <c r="I26" s="172">
        <f>Celkovo_nedela_II_kola!S48</f>
        <v>61.5</v>
      </c>
      <c r="J26" s="173">
        <f t="shared" si="0"/>
        <v>24</v>
      </c>
      <c r="K26" s="174">
        <f t="shared" si="1"/>
        <v>24</v>
      </c>
      <c r="L26" s="175">
        <f t="shared" si="2"/>
        <v>158.5</v>
      </c>
      <c r="M26" s="176">
        <f>Celkovo_sobota_I_kola!R48+Celkovo_nedela_II_kola!R48</f>
        <v>82</v>
      </c>
      <c r="N26" s="177">
        <f t="shared" si="3"/>
        <v>11</v>
      </c>
      <c r="O26" s="184">
        <f t="shared" si="4"/>
        <v>48</v>
      </c>
      <c r="P26" s="179">
        <f t="shared" si="5"/>
        <v>317</v>
      </c>
      <c r="Q26" s="180">
        <v>22</v>
      </c>
    </row>
    <row r="27" spans="2:17" s="181" customFormat="1" ht="18.75" thickBot="1">
      <c r="B27" s="182" t="s">
        <v>82</v>
      </c>
      <c r="C27" s="185" t="s">
        <v>136</v>
      </c>
      <c r="D27" s="171">
        <f>Celkovo_sobota_I_kola!P20</f>
        <v>7</v>
      </c>
      <c r="E27" s="171">
        <f>Celkovo_sobota_I_kola!Q20</f>
        <v>16</v>
      </c>
      <c r="F27" s="172">
        <f>Celkovo_sobota_I_kola!S20</f>
        <v>52.5</v>
      </c>
      <c r="G27" s="173">
        <f>Celkovo_nedela_II_kola!P20</f>
        <v>4</v>
      </c>
      <c r="H27" s="174">
        <f>Celkovo_nedela_II_kola!Q20</f>
        <v>8</v>
      </c>
      <c r="I27" s="172">
        <f>Celkovo_nedela_II_kola!S20</f>
        <v>76.5</v>
      </c>
      <c r="J27" s="173">
        <f t="shared" si="0"/>
        <v>24</v>
      </c>
      <c r="K27" s="174">
        <f t="shared" si="1"/>
        <v>24</v>
      </c>
      <c r="L27" s="175">
        <f t="shared" si="2"/>
        <v>129</v>
      </c>
      <c r="M27" s="176">
        <f>Celkovo_sobota_I_kola!R20+Celkovo_nedela_II_kola!R20</f>
        <v>65</v>
      </c>
      <c r="N27" s="177">
        <f t="shared" si="3"/>
        <v>11</v>
      </c>
      <c r="O27" s="184">
        <f t="shared" si="4"/>
        <v>48</v>
      </c>
      <c r="P27" s="179">
        <f t="shared" si="5"/>
        <v>258</v>
      </c>
      <c r="Q27" s="180">
        <v>23</v>
      </c>
    </row>
    <row r="28" spans="2:17" ht="18.75" thickBot="1">
      <c r="B28" s="113" t="s">
        <v>75</v>
      </c>
      <c r="C28" s="114" t="s">
        <v>125</v>
      </c>
      <c r="D28" s="123">
        <f>Celkovo_sobota_I_kola!P9</f>
        <v>5</v>
      </c>
      <c r="E28" s="107">
        <f>Celkovo_sobota_I_kola!Q9</f>
        <v>11</v>
      </c>
      <c r="F28" s="69">
        <f>Celkovo_sobota_I_kola!S9</f>
        <v>38.5</v>
      </c>
      <c r="G28" s="122">
        <f>Celkovo_nedela_II_kola!P9</f>
        <v>6</v>
      </c>
      <c r="H28" s="66">
        <f>Celkovo_nedela_II_kola!Q9</f>
        <v>15</v>
      </c>
      <c r="I28" s="69">
        <f>Celkovo_nedela_II_kola!S9</f>
        <v>35</v>
      </c>
      <c r="J28" s="108">
        <f t="shared" si="0"/>
        <v>26</v>
      </c>
      <c r="K28" s="66">
        <f t="shared" si="1"/>
        <v>26</v>
      </c>
      <c r="L28" s="67">
        <f t="shared" si="2"/>
        <v>73.5</v>
      </c>
      <c r="M28" s="72">
        <f>Celkovo_sobota_I_kola!R9+Celkovo_nedela_II_kola!R9</f>
        <v>41</v>
      </c>
      <c r="N28" s="124">
        <f t="shared" si="3"/>
        <v>11</v>
      </c>
      <c r="O28" s="112">
        <f t="shared" si="4"/>
        <v>52</v>
      </c>
      <c r="P28" s="110">
        <f t="shared" si="5"/>
        <v>147</v>
      </c>
      <c r="Q28" s="70">
        <v>24</v>
      </c>
    </row>
    <row r="29" spans="2:17" ht="18.75" thickBot="1">
      <c r="B29" s="105" t="s">
        <v>79</v>
      </c>
      <c r="C29" s="106" t="s">
        <v>141</v>
      </c>
      <c r="D29" s="123">
        <f>Celkovo_sobota_I_kola!P25</f>
        <v>6</v>
      </c>
      <c r="E29" s="107">
        <f>Celkovo_sobota_I_kola!Q25</f>
        <v>10</v>
      </c>
      <c r="F29" s="69">
        <f>Celkovo_sobota_I_kola!S25</f>
        <v>69.30000000000001</v>
      </c>
      <c r="G29" s="122">
        <f>Celkovo_nedela_II_kola!P25</f>
        <v>6</v>
      </c>
      <c r="H29" s="66">
        <f>Celkovo_nedela_II_kola!Q25</f>
        <v>12</v>
      </c>
      <c r="I29" s="69">
        <f>Celkovo_nedela_II_kola!S25</f>
        <v>65.5</v>
      </c>
      <c r="J29" s="108">
        <f t="shared" si="0"/>
        <v>22</v>
      </c>
      <c r="K29" s="66">
        <f t="shared" si="1"/>
        <v>22</v>
      </c>
      <c r="L29" s="67">
        <f t="shared" si="2"/>
        <v>134.8</v>
      </c>
      <c r="M29" s="72">
        <f>Celkovo_sobota_I_kola!R25+Celkovo_nedela_II_kola!R25</f>
        <v>65</v>
      </c>
      <c r="N29" s="124">
        <f t="shared" si="3"/>
        <v>12</v>
      </c>
      <c r="O29" s="109">
        <f t="shared" si="4"/>
        <v>44</v>
      </c>
      <c r="P29" s="110">
        <f t="shared" si="5"/>
        <v>269.6</v>
      </c>
      <c r="Q29" s="70">
        <v>25</v>
      </c>
    </row>
    <row r="30" spans="2:17" ht="18.75" thickBot="1">
      <c r="B30" s="111" t="s">
        <v>78</v>
      </c>
      <c r="C30" s="86" t="s">
        <v>166</v>
      </c>
      <c r="D30" s="123">
        <f>Celkovo_sobota_I_kola!P50</f>
        <v>10</v>
      </c>
      <c r="E30" s="107">
        <f>Celkovo_sobota_I_kola!Q50</f>
        <v>16</v>
      </c>
      <c r="F30" s="69">
        <f>Celkovo_sobota_I_kola!S50</f>
        <v>54.5</v>
      </c>
      <c r="G30" s="122">
        <f>Celkovo_nedela_II_kola!P50</f>
        <v>3</v>
      </c>
      <c r="H30" s="66">
        <f>Celkovo_nedela_II_kola!Q50</f>
        <v>9</v>
      </c>
      <c r="I30" s="69">
        <f>Celkovo_nedela_II_kola!S50</f>
        <v>86.5</v>
      </c>
      <c r="J30" s="108">
        <f t="shared" si="0"/>
        <v>25</v>
      </c>
      <c r="K30" s="66">
        <f t="shared" si="1"/>
        <v>25</v>
      </c>
      <c r="L30" s="67">
        <f t="shared" si="2"/>
        <v>141</v>
      </c>
      <c r="M30" s="72">
        <f>Celkovo_sobota_I_kola!R50+Celkovo_nedela_II_kola!R50</f>
        <v>73</v>
      </c>
      <c r="N30" s="124">
        <f t="shared" si="3"/>
        <v>13</v>
      </c>
      <c r="O30" s="112">
        <f t="shared" si="4"/>
        <v>50</v>
      </c>
      <c r="P30" s="110">
        <f t="shared" si="5"/>
        <v>282</v>
      </c>
      <c r="Q30" s="70">
        <v>26</v>
      </c>
    </row>
    <row r="31" spans="2:17" ht="18.75" thickBot="1">
      <c r="B31" s="111" t="s">
        <v>74</v>
      </c>
      <c r="C31" s="86" t="s">
        <v>161</v>
      </c>
      <c r="D31" s="123">
        <f>Celkovo_sobota_I_kola!P45</f>
        <v>6</v>
      </c>
      <c r="E31" s="107">
        <f>Celkovo_sobota_I_kola!Q45</f>
        <v>13</v>
      </c>
      <c r="F31" s="69">
        <f>Celkovo_sobota_I_kola!S45</f>
        <v>74.6</v>
      </c>
      <c r="G31" s="122">
        <f>Celkovo_nedela_II_kola!P45</f>
        <v>7</v>
      </c>
      <c r="H31" s="66">
        <f>Celkovo_nedela_II_kola!Q45</f>
        <v>13</v>
      </c>
      <c r="I31" s="69">
        <f>Celkovo_nedela_II_kola!S45</f>
        <v>71.5</v>
      </c>
      <c r="J31" s="108">
        <f t="shared" si="0"/>
        <v>26</v>
      </c>
      <c r="K31" s="66">
        <f t="shared" si="1"/>
        <v>26</v>
      </c>
      <c r="L31" s="67">
        <f t="shared" si="2"/>
        <v>146.1</v>
      </c>
      <c r="M31" s="72">
        <f>Celkovo_sobota_I_kola!R45+Celkovo_nedela_II_kola!R45</f>
        <v>78</v>
      </c>
      <c r="N31" s="124">
        <f t="shared" si="3"/>
        <v>13</v>
      </c>
      <c r="O31" s="112">
        <f t="shared" si="4"/>
        <v>52</v>
      </c>
      <c r="P31" s="110">
        <f t="shared" si="5"/>
        <v>292.2</v>
      </c>
      <c r="Q31" s="70">
        <v>27</v>
      </c>
    </row>
    <row r="32" spans="2:17" ht="18.75" thickBot="1">
      <c r="B32" s="111" t="s">
        <v>78</v>
      </c>
      <c r="C32" s="86" t="s">
        <v>132</v>
      </c>
      <c r="D32" s="123">
        <f>Celkovo_sobota_I_kola!P16</f>
        <v>6</v>
      </c>
      <c r="E32" s="107">
        <f>Celkovo_sobota_I_kola!Q16</f>
        <v>12</v>
      </c>
      <c r="F32" s="69">
        <f>Celkovo_sobota_I_kola!S16</f>
        <v>39</v>
      </c>
      <c r="G32" s="122">
        <f>Celkovo_nedela_II_kola!P16</f>
        <v>7</v>
      </c>
      <c r="H32" s="66">
        <f>Celkovo_nedela_II_kola!Q16</f>
        <v>15</v>
      </c>
      <c r="I32" s="69">
        <f>Celkovo_nedela_II_kola!S16</f>
        <v>28.5</v>
      </c>
      <c r="J32" s="108">
        <f t="shared" si="0"/>
        <v>27</v>
      </c>
      <c r="K32" s="66">
        <f t="shared" si="1"/>
        <v>27</v>
      </c>
      <c r="L32" s="67">
        <f t="shared" si="2"/>
        <v>67.5</v>
      </c>
      <c r="M32" s="72">
        <f>Celkovo_sobota_I_kola!R16+Celkovo_nedela_II_kola!R16</f>
        <v>35</v>
      </c>
      <c r="N32" s="124">
        <f t="shared" si="3"/>
        <v>13</v>
      </c>
      <c r="O32" s="112">
        <f t="shared" si="4"/>
        <v>54</v>
      </c>
      <c r="P32" s="110">
        <f t="shared" si="5"/>
        <v>135</v>
      </c>
      <c r="Q32" s="70">
        <v>28</v>
      </c>
    </row>
    <row r="33" spans="2:17" ht="18.75" thickBot="1">
      <c r="B33" s="111" t="s">
        <v>74</v>
      </c>
      <c r="C33" s="86" t="s">
        <v>159</v>
      </c>
      <c r="D33" s="123">
        <f>Celkovo_sobota_I_kola!P43</f>
        <v>4</v>
      </c>
      <c r="E33" s="107">
        <f>Celkovo_sobota_I_kola!Q43</f>
        <v>10</v>
      </c>
      <c r="F33" s="69">
        <f>Celkovo_sobota_I_kola!S43</f>
        <v>78</v>
      </c>
      <c r="G33" s="122">
        <f>Celkovo_nedela_II_kola!P43</f>
        <v>10</v>
      </c>
      <c r="H33" s="66">
        <f>Celkovo_nedela_II_kola!Q43</f>
        <v>16</v>
      </c>
      <c r="I33" s="69">
        <f>Celkovo_nedela_II_kola!S43</f>
        <v>56</v>
      </c>
      <c r="J33" s="108">
        <f t="shared" si="0"/>
        <v>26</v>
      </c>
      <c r="K33" s="66">
        <f t="shared" si="1"/>
        <v>26</v>
      </c>
      <c r="L33" s="67">
        <f t="shared" si="2"/>
        <v>134</v>
      </c>
      <c r="M33" s="72">
        <f>Celkovo_sobota_I_kola!R43+Celkovo_nedela_II_kola!R43</f>
        <v>67</v>
      </c>
      <c r="N33" s="124">
        <f t="shared" si="3"/>
        <v>14</v>
      </c>
      <c r="O33" s="112">
        <f t="shared" si="4"/>
        <v>52</v>
      </c>
      <c r="P33" s="110">
        <f t="shared" si="5"/>
        <v>268</v>
      </c>
      <c r="Q33" s="70">
        <v>29</v>
      </c>
    </row>
    <row r="34" spans="2:17" ht="18.75" thickBot="1">
      <c r="B34" s="111" t="s">
        <v>73</v>
      </c>
      <c r="C34" s="86" t="s">
        <v>153</v>
      </c>
      <c r="D34" s="123">
        <f>Celkovo_sobota_I_kola!P37</f>
        <v>8</v>
      </c>
      <c r="E34" s="107">
        <f>Celkovo_sobota_I_kola!Q37</f>
        <v>15</v>
      </c>
      <c r="F34" s="69">
        <f>Celkovo_sobota_I_kola!S37</f>
        <v>59</v>
      </c>
      <c r="G34" s="122">
        <f>Celkovo_nedela_II_kola!P37</f>
        <v>7</v>
      </c>
      <c r="H34" s="66">
        <f>Celkovo_nedela_II_kola!Q37</f>
        <v>17</v>
      </c>
      <c r="I34" s="69">
        <f>Celkovo_nedela_II_kola!S37</f>
        <v>43</v>
      </c>
      <c r="J34" s="108">
        <f t="shared" si="0"/>
        <v>32</v>
      </c>
      <c r="K34" s="66">
        <f t="shared" si="1"/>
        <v>32</v>
      </c>
      <c r="L34" s="67">
        <f t="shared" si="2"/>
        <v>102</v>
      </c>
      <c r="M34" s="72">
        <f>Celkovo_sobota_I_kola!R37+Celkovo_nedela_II_kola!R37</f>
        <v>47</v>
      </c>
      <c r="N34" s="124">
        <f t="shared" si="3"/>
        <v>15</v>
      </c>
      <c r="O34" s="112">
        <f t="shared" si="4"/>
        <v>64</v>
      </c>
      <c r="P34" s="110">
        <f t="shared" si="5"/>
        <v>204</v>
      </c>
      <c r="Q34" s="70">
        <v>30</v>
      </c>
    </row>
    <row r="35" spans="2:17" s="181" customFormat="1" ht="18.75" thickBot="1">
      <c r="B35" s="182" t="s">
        <v>79</v>
      </c>
      <c r="C35" s="183" t="s">
        <v>156</v>
      </c>
      <c r="D35" s="171">
        <f>Celkovo_sobota_I_kola!P40</f>
        <v>5</v>
      </c>
      <c r="E35" s="171">
        <f>Celkovo_sobota_I_kola!Q40</f>
        <v>11</v>
      </c>
      <c r="F35" s="172">
        <f>Celkovo_sobota_I_kola!S40</f>
        <v>87.5</v>
      </c>
      <c r="G35" s="173">
        <f>Celkovo_nedela_II_kola!P40</f>
        <v>11</v>
      </c>
      <c r="H35" s="174">
        <f>Celkovo_nedela_II_kola!Q40</f>
        <v>20</v>
      </c>
      <c r="I35" s="172">
        <f>Celkovo_nedela_II_kola!S40</f>
        <v>19</v>
      </c>
      <c r="J35" s="173">
        <f t="shared" si="0"/>
        <v>31</v>
      </c>
      <c r="K35" s="174">
        <f t="shared" si="1"/>
        <v>31</v>
      </c>
      <c r="L35" s="175">
        <f t="shared" si="2"/>
        <v>106.5</v>
      </c>
      <c r="M35" s="176">
        <f>Celkovo_sobota_I_kola!R40+Celkovo_nedela_II_kola!R40</f>
        <v>55</v>
      </c>
      <c r="N35" s="177">
        <f t="shared" si="3"/>
        <v>16</v>
      </c>
      <c r="O35" s="184">
        <f t="shared" si="4"/>
        <v>62</v>
      </c>
      <c r="P35" s="179">
        <f t="shared" si="5"/>
        <v>213</v>
      </c>
      <c r="Q35" s="180">
        <v>31</v>
      </c>
    </row>
    <row r="36" spans="2:17" ht="18.75" thickBot="1">
      <c r="B36" s="111" t="s">
        <v>77</v>
      </c>
      <c r="C36" s="86" t="s">
        <v>138</v>
      </c>
      <c r="D36" s="123">
        <f>Celkovo_sobota_I_kola!P22</f>
        <v>9</v>
      </c>
      <c r="E36" s="107">
        <f>Celkovo_sobota_I_kola!Q22</f>
        <v>19</v>
      </c>
      <c r="F36" s="69">
        <f>Celkovo_sobota_I_kola!S22</f>
        <v>29.5</v>
      </c>
      <c r="G36" s="122">
        <f>Celkovo_nedela_II_kola!P22</f>
        <v>7</v>
      </c>
      <c r="H36" s="66">
        <f>Celkovo_nedela_II_kola!Q22</f>
        <v>15</v>
      </c>
      <c r="I36" s="69">
        <f>Celkovo_nedela_II_kola!S22</f>
        <v>39</v>
      </c>
      <c r="J36" s="108">
        <f t="shared" si="0"/>
        <v>34</v>
      </c>
      <c r="K36" s="66">
        <f t="shared" si="1"/>
        <v>34</v>
      </c>
      <c r="L36" s="67">
        <f t="shared" si="2"/>
        <v>68.5</v>
      </c>
      <c r="M36" s="72">
        <f>Celkovo_sobota_I_kola!R22+Celkovo_nedela_II_kola!R22</f>
        <v>30</v>
      </c>
      <c r="N36" s="124">
        <f t="shared" si="3"/>
        <v>16</v>
      </c>
      <c r="O36" s="112">
        <f t="shared" si="4"/>
        <v>68</v>
      </c>
      <c r="P36" s="110">
        <f t="shared" si="5"/>
        <v>137</v>
      </c>
      <c r="Q36" s="70">
        <v>32</v>
      </c>
    </row>
    <row r="37" spans="2:17" ht="18.75" thickBot="1">
      <c r="B37" s="111" t="s">
        <v>77</v>
      </c>
      <c r="C37" s="86" t="s">
        <v>122</v>
      </c>
      <c r="D37" s="123">
        <f>Celkovo_sobota_I_kola!P6</f>
        <v>8</v>
      </c>
      <c r="E37" s="107">
        <f>Celkovo_sobota_I_kola!Q6</f>
        <v>15</v>
      </c>
      <c r="F37" s="69">
        <f>Celkovo_sobota_I_kola!S6</f>
        <v>29</v>
      </c>
      <c r="G37" s="122">
        <f>Celkovo_nedela_II_kola!P6</f>
        <v>9</v>
      </c>
      <c r="H37" s="66">
        <f>Celkovo_nedela_II_kola!Q6</f>
        <v>17</v>
      </c>
      <c r="I37" s="69">
        <f>Celkovo_nedela_II_kola!S6</f>
        <v>27</v>
      </c>
      <c r="J37" s="108">
        <f t="shared" si="0"/>
        <v>32</v>
      </c>
      <c r="K37" s="66">
        <f t="shared" si="1"/>
        <v>32</v>
      </c>
      <c r="L37" s="67">
        <f t="shared" si="2"/>
        <v>56</v>
      </c>
      <c r="M37" s="72">
        <f>Celkovo_sobota_I_kola!R6+Celkovo_nedela_II_kola!R6</f>
        <v>29</v>
      </c>
      <c r="N37" s="124">
        <f t="shared" si="3"/>
        <v>17</v>
      </c>
      <c r="O37" s="112">
        <f t="shared" si="4"/>
        <v>64</v>
      </c>
      <c r="P37" s="110">
        <f t="shared" si="5"/>
        <v>112</v>
      </c>
      <c r="Q37" s="70">
        <v>33</v>
      </c>
    </row>
    <row r="38" spans="2:17" ht="18.75" thickBot="1">
      <c r="B38" s="111" t="s">
        <v>74</v>
      </c>
      <c r="C38" s="86" t="s">
        <v>137</v>
      </c>
      <c r="D38" s="123">
        <f>Celkovo_sobota_I_kola!P21</f>
        <v>8</v>
      </c>
      <c r="E38" s="107">
        <f>Celkovo_sobota_I_kola!Q21</f>
        <v>16</v>
      </c>
      <c r="F38" s="69">
        <f>Celkovo_sobota_I_kola!S21</f>
        <v>41.5</v>
      </c>
      <c r="G38" s="122">
        <f>Celkovo_nedela_II_kola!P21</f>
        <v>10</v>
      </c>
      <c r="H38" s="66">
        <f>Celkovo_nedela_II_kola!Q21</f>
        <v>17</v>
      </c>
      <c r="I38" s="69">
        <f>Celkovo_nedela_II_kola!S21</f>
        <v>34</v>
      </c>
      <c r="J38" s="108">
        <f t="shared" si="0"/>
        <v>33</v>
      </c>
      <c r="K38" s="66">
        <f t="shared" si="1"/>
        <v>33</v>
      </c>
      <c r="L38" s="67">
        <f t="shared" si="2"/>
        <v>75.5</v>
      </c>
      <c r="M38" s="72">
        <f>Celkovo_sobota_I_kola!R21+Celkovo_nedela_II_kola!R21</f>
        <v>48</v>
      </c>
      <c r="N38" s="124">
        <f t="shared" si="3"/>
        <v>18</v>
      </c>
      <c r="O38" s="112">
        <f t="shared" si="4"/>
        <v>66</v>
      </c>
      <c r="P38" s="110">
        <f t="shared" si="5"/>
        <v>151</v>
      </c>
      <c r="Q38" s="70">
        <v>34</v>
      </c>
    </row>
    <row r="39" spans="2:17" ht="18.75" thickBot="1">
      <c r="B39" s="111" t="s">
        <v>75</v>
      </c>
      <c r="C39" s="93" t="s">
        <v>150</v>
      </c>
      <c r="D39" s="123">
        <f>Celkovo_sobota_I_kola!P34</f>
        <v>10</v>
      </c>
      <c r="E39" s="107">
        <f>Celkovo_sobota_I_kola!Q34</f>
        <v>17</v>
      </c>
      <c r="F39" s="69">
        <f>Celkovo_sobota_I_kola!S34</f>
        <v>50.5</v>
      </c>
      <c r="G39" s="122">
        <f>Celkovo_nedela_II_kola!P34</f>
        <v>8</v>
      </c>
      <c r="H39" s="66">
        <f>Celkovo_nedela_II_kola!Q34</f>
        <v>17</v>
      </c>
      <c r="I39" s="69">
        <f>Celkovo_nedela_II_kola!S34</f>
        <v>39.5</v>
      </c>
      <c r="J39" s="108">
        <f t="shared" si="0"/>
        <v>34</v>
      </c>
      <c r="K39" s="66">
        <f t="shared" si="1"/>
        <v>34</v>
      </c>
      <c r="L39" s="67">
        <f t="shared" si="2"/>
        <v>90</v>
      </c>
      <c r="M39" s="72">
        <f>Celkovo_sobota_I_kola!R34+Celkovo_nedela_II_kola!R34</f>
        <v>43</v>
      </c>
      <c r="N39" s="124">
        <f t="shared" si="3"/>
        <v>18</v>
      </c>
      <c r="O39" s="112">
        <f t="shared" si="4"/>
        <v>68</v>
      </c>
      <c r="P39" s="110">
        <f t="shared" si="5"/>
        <v>180</v>
      </c>
      <c r="Q39" s="70">
        <v>35</v>
      </c>
    </row>
    <row r="40" spans="2:17" ht="18.75" thickBot="1">
      <c r="B40" s="113" t="s">
        <v>84</v>
      </c>
      <c r="C40" s="114" t="s">
        <v>168</v>
      </c>
      <c r="D40" s="123">
        <f>Celkovo_sobota_I_kola!P52</f>
        <v>12</v>
      </c>
      <c r="E40" s="107">
        <f>Celkovo_sobota_I_kola!Q52</f>
        <v>22</v>
      </c>
      <c r="F40" s="69">
        <f>Celkovo_sobota_I_kola!S52</f>
        <v>35</v>
      </c>
      <c r="G40" s="122">
        <f>Celkovo_nedela_II_kola!P52</f>
        <v>6</v>
      </c>
      <c r="H40" s="66">
        <f>Celkovo_nedela_II_kola!Q52</f>
        <v>13</v>
      </c>
      <c r="I40" s="69">
        <f>Celkovo_nedela_II_kola!S52</f>
        <v>72</v>
      </c>
      <c r="J40" s="108">
        <f t="shared" si="0"/>
        <v>35</v>
      </c>
      <c r="K40" s="66">
        <f t="shared" si="1"/>
        <v>35</v>
      </c>
      <c r="L40" s="67">
        <f t="shared" si="2"/>
        <v>107</v>
      </c>
      <c r="M40" s="72">
        <f>Celkovo_sobota_I_kola!R52+Celkovo_nedela_II_kola!R52</f>
        <v>53</v>
      </c>
      <c r="N40" s="124">
        <f t="shared" si="3"/>
        <v>18</v>
      </c>
      <c r="O40" s="112">
        <f t="shared" si="4"/>
        <v>70</v>
      </c>
      <c r="P40" s="110">
        <f t="shared" si="5"/>
        <v>214</v>
      </c>
      <c r="Q40" s="70">
        <v>36</v>
      </c>
    </row>
    <row r="41" spans="2:17" ht="18.75" thickBot="1">
      <c r="B41" s="105" t="s">
        <v>80</v>
      </c>
      <c r="C41" s="106" t="s">
        <v>131</v>
      </c>
      <c r="D41" s="123">
        <f>Celkovo_sobota_I_kola!P15</f>
        <v>9</v>
      </c>
      <c r="E41" s="107">
        <f>Celkovo_sobota_I_kola!Q15</f>
        <v>15</v>
      </c>
      <c r="F41" s="69">
        <f>Celkovo_sobota_I_kola!S15</f>
        <v>26.1</v>
      </c>
      <c r="G41" s="122">
        <f>Celkovo_nedela_II_kola!P15</f>
        <v>10</v>
      </c>
      <c r="H41" s="66">
        <f>Celkovo_nedela_II_kola!Q15</f>
        <v>18</v>
      </c>
      <c r="I41" s="69">
        <f>Celkovo_nedela_II_kola!S15</f>
        <v>22</v>
      </c>
      <c r="J41" s="108">
        <f t="shared" si="0"/>
        <v>33</v>
      </c>
      <c r="K41" s="66">
        <f t="shared" si="1"/>
        <v>33</v>
      </c>
      <c r="L41" s="67">
        <f t="shared" si="2"/>
        <v>48.1</v>
      </c>
      <c r="M41" s="72">
        <f>Celkovo_sobota_I_kola!R15+Celkovo_nedela_II_kola!R15</f>
        <v>28</v>
      </c>
      <c r="N41" s="124">
        <f t="shared" si="3"/>
        <v>19</v>
      </c>
      <c r="O41" s="109">
        <f t="shared" si="4"/>
        <v>66</v>
      </c>
      <c r="P41" s="110">
        <f t="shared" si="5"/>
        <v>96.2</v>
      </c>
      <c r="Q41" s="70">
        <v>37</v>
      </c>
    </row>
    <row r="42" spans="2:17" s="181" customFormat="1" ht="18.75" thickBot="1">
      <c r="B42" s="182" t="s">
        <v>82</v>
      </c>
      <c r="C42" s="183" t="s">
        <v>147</v>
      </c>
      <c r="D42" s="171">
        <f>Celkovo_sobota_I_kola!P31</f>
        <v>9</v>
      </c>
      <c r="E42" s="171">
        <f>Celkovo_sobota_I_kola!Q31</f>
        <v>15</v>
      </c>
      <c r="F42" s="172">
        <f>Celkovo_sobota_I_kola!S31</f>
        <v>54.5</v>
      </c>
      <c r="G42" s="173">
        <f>Celkovo_nedela_II_kola!P31</f>
        <v>10</v>
      </c>
      <c r="H42" s="174">
        <f>Celkovo_nedela_II_kola!Q31</f>
        <v>20</v>
      </c>
      <c r="I42" s="172">
        <f>Celkovo_nedela_II_kola!S31</f>
        <v>26.5</v>
      </c>
      <c r="J42" s="173">
        <f t="shared" si="0"/>
        <v>35</v>
      </c>
      <c r="K42" s="174">
        <f t="shared" si="1"/>
        <v>35</v>
      </c>
      <c r="L42" s="175">
        <f t="shared" si="2"/>
        <v>81</v>
      </c>
      <c r="M42" s="176">
        <f>Celkovo_sobota_I_kola!R31+Celkovo_nedela_II_kola!R31</f>
        <v>38</v>
      </c>
      <c r="N42" s="177">
        <f t="shared" si="3"/>
        <v>19</v>
      </c>
      <c r="O42" s="184">
        <f t="shared" si="4"/>
        <v>70</v>
      </c>
      <c r="P42" s="179">
        <f t="shared" si="5"/>
        <v>162</v>
      </c>
      <c r="Q42" s="180">
        <v>38</v>
      </c>
    </row>
    <row r="43" spans="2:17" ht="18.75" thickBot="1">
      <c r="B43" s="111" t="s">
        <v>82</v>
      </c>
      <c r="C43" s="86" t="s">
        <v>140</v>
      </c>
      <c r="D43" s="123">
        <f>Celkovo_sobota_I_kola!P24</f>
        <v>10</v>
      </c>
      <c r="E43" s="107">
        <f>Celkovo_sobota_I_kola!Q24</f>
        <v>20</v>
      </c>
      <c r="F43" s="69">
        <f>Celkovo_sobota_I_kola!S24</f>
        <v>31</v>
      </c>
      <c r="G43" s="122">
        <f>Celkovo_nedela_II_kola!P24</f>
        <v>9</v>
      </c>
      <c r="H43" s="66">
        <f>Celkovo_nedela_II_kola!Q24</f>
        <v>16</v>
      </c>
      <c r="I43" s="69">
        <f>Celkovo_nedela_II_kola!S24</f>
        <v>27.5</v>
      </c>
      <c r="J43" s="108">
        <f t="shared" si="0"/>
        <v>36</v>
      </c>
      <c r="K43" s="66">
        <f t="shared" si="1"/>
        <v>36</v>
      </c>
      <c r="L43" s="67">
        <f t="shared" si="2"/>
        <v>58.5</v>
      </c>
      <c r="M43" s="72">
        <f>Celkovo_sobota_I_kola!R24+Celkovo_nedela_II_kola!R24</f>
        <v>30</v>
      </c>
      <c r="N43" s="124">
        <f t="shared" si="3"/>
        <v>19</v>
      </c>
      <c r="O43" s="112">
        <f t="shared" si="4"/>
        <v>72</v>
      </c>
      <c r="P43" s="110">
        <f t="shared" si="5"/>
        <v>117</v>
      </c>
      <c r="Q43" s="70">
        <v>39</v>
      </c>
    </row>
    <row r="44" spans="2:17" ht="18.75" thickBot="1">
      <c r="B44" s="111" t="s">
        <v>77</v>
      </c>
      <c r="C44" s="93" t="s">
        <v>152</v>
      </c>
      <c r="D44" s="123">
        <f>Celkovo_sobota_I_kola!P36</f>
        <v>11</v>
      </c>
      <c r="E44" s="107">
        <f>Celkovo_sobota_I_kola!Q36</f>
        <v>19</v>
      </c>
      <c r="F44" s="69">
        <f>Celkovo_sobota_I_kola!S36</f>
        <v>46</v>
      </c>
      <c r="G44" s="122">
        <f>Celkovo_nedela_II_kola!P36</f>
        <v>9</v>
      </c>
      <c r="H44" s="66">
        <f>Celkovo_nedela_II_kola!Q36</f>
        <v>17</v>
      </c>
      <c r="I44" s="69">
        <f>Celkovo_nedela_II_kola!S36</f>
        <v>36.5</v>
      </c>
      <c r="J44" s="108">
        <f t="shared" si="0"/>
        <v>36</v>
      </c>
      <c r="K44" s="66">
        <f t="shared" si="1"/>
        <v>36</v>
      </c>
      <c r="L44" s="67">
        <f t="shared" si="2"/>
        <v>82.5</v>
      </c>
      <c r="M44" s="72">
        <f>Celkovo_sobota_I_kola!R36+Celkovo_nedela_II_kola!R36</f>
        <v>39</v>
      </c>
      <c r="N44" s="124">
        <f t="shared" si="3"/>
        <v>20</v>
      </c>
      <c r="O44" s="112">
        <f t="shared" si="4"/>
        <v>72</v>
      </c>
      <c r="P44" s="110">
        <f t="shared" si="5"/>
        <v>165</v>
      </c>
      <c r="Q44" s="70">
        <v>40</v>
      </c>
    </row>
    <row r="45" spans="2:17" ht="18.75" thickBot="1">
      <c r="B45" s="111" t="s">
        <v>80</v>
      </c>
      <c r="C45" s="86" t="s">
        <v>121</v>
      </c>
      <c r="D45" s="123">
        <f>Celkovo_sobota_I_kola!P5</f>
        <v>12</v>
      </c>
      <c r="E45" s="107">
        <f>Celkovo_sobota_I_kola!Q5</f>
        <v>23</v>
      </c>
      <c r="F45" s="69">
        <f>Celkovo_sobota_I_kola!S5</f>
        <v>5</v>
      </c>
      <c r="G45" s="122">
        <f>Celkovo_nedela_II_kola!P5</f>
        <v>8</v>
      </c>
      <c r="H45" s="66">
        <f>Celkovo_nedela_II_kola!Q5</f>
        <v>16.5</v>
      </c>
      <c r="I45" s="69">
        <f>Celkovo_nedela_II_kola!S5</f>
        <v>24</v>
      </c>
      <c r="J45" s="108">
        <f t="shared" si="0"/>
        <v>39.5</v>
      </c>
      <c r="K45" s="66">
        <f t="shared" si="1"/>
        <v>39.5</v>
      </c>
      <c r="L45" s="67">
        <f t="shared" si="2"/>
        <v>29</v>
      </c>
      <c r="M45" s="72">
        <f>Celkovo_sobota_I_kola!R5+Celkovo_nedela_II_kola!R5</f>
        <v>16</v>
      </c>
      <c r="N45" s="124">
        <f t="shared" si="3"/>
        <v>20</v>
      </c>
      <c r="O45" s="112">
        <f t="shared" si="4"/>
        <v>79</v>
      </c>
      <c r="P45" s="110">
        <f t="shared" si="5"/>
        <v>58</v>
      </c>
      <c r="Q45" s="70">
        <v>41</v>
      </c>
    </row>
    <row r="46" spans="2:17" ht="18.75" thickBot="1">
      <c r="B46" s="111" t="s">
        <v>75</v>
      </c>
      <c r="C46" s="86" t="s">
        <v>163</v>
      </c>
      <c r="D46" s="123">
        <f>Celkovo_sobota_I_kola!P47</f>
        <v>9</v>
      </c>
      <c r="E46" s="107">
        <f>Celkovo_sobota_I_kola!Q47</f>
        <v>16</v>
      </c>
      <c r="F46" s="69">
        <f>Celkovo_sobota_I_kola!S47</f>
        <v>69</v>
      </c>
      <c r="G46" s="122">
        <f>Celkovo_nedela_II_kola!P47</f>
        <v>12</v>
      </c>
      <c r="H46" s="66">
        <f>Celkovo_nedela_II_kola!Q47</f>
        <v>22</v>
      </c>
      <c r="I46" s="69">
        <f>Celkovo_nedela_II_kola!S47</f>
        <v>37.5</v>
      </c>
      <c r="J46" s="108">
        <f t="shared" si="0"/>
        <v>38</v>
      </c>
      <c r="K46" s="66">
        <f t="shared" si="1"/>
        <v>38</v>
      </c>
      <c r="L46" s="67">
        <f t="shared" si="2"/>
        <v>106.5</v>
      </c>
      <c r="M46" s="72">
        <f>Celkovo_sobota_I_kola!R47+Celkovo_nedela_II_kola!R47</f>
        <v>57</v>
      </c>
      <c r="N46" s="124">
        <f t="shared" si="3"/>
        <v>21</v>
      </c>
      <c r="O46" s="112">
        <f t="shared" si="4"/>
        <v>76</v>
      </c>
      <c r="P46" s="110">
        <f t="shared" si="5"/>
        <v>213</v>
      </c>
      <c r="Q46" s="70">
        <v>42</v>
      </c>
    </row>
    <row r="47" spans="2:17" ht="18.75" thickBot="1">
      <c r="B47" s="111" t="s">
        <v>82</v>
      </c>
      <c r="C47" s="86" t="s">
        <v>162</v>
      </c>
      <c r="D47" s="123">
        <f>Celkovo_sobota_I_kola!P46</f>
        <v>11</v>
      </c>
      <c r="E47" s="107">
        <f>Celkovo_sobota_I_kola!Q46</f>
        <v>17</v>
      </c>
      <c r="F47" s="69">
        <f>Celkovo_sobota_I_kola!S46</f>
        <v>58.5</v>
      </c>
      <c r="G47" s="122">
        <f>Celkovo_nedela_II_kola!P46</f>
        <v>11</v>
      </c>
      <c r="H47" s="66">
        <f>Celkovo_nedela_II_kola!Q46</f>
        <v>17</v>
      </c>
      <c r="I47" s="69">
        <f>Celkovo_nedela_II_kola!S46</f>
        <v>63.5</v>
      </c>
      <c r="J47" s="108">
        <f t="shared" si="0"/>
        <v>34</v>
      </c>
      <c r="K47" s="66">
        <f t="shared" si="1"/>
        <v>34</v>
      </c>
      <c r="L47" s="67">
        <f t="shared" si="2"/>
        <v>122</v>
      </c>
      <c r="M47" s="72">
        <f>Celkovo_sobota_I_kola!R46+Celkovo_nedela_II_kola!R46</f>
        <v>62</v>
      </c>
      <c r="N47" s="124">
        <f t="shared" si="3"/>
        <v>22</v>
      </c>
      <c r="O47" s="112">
        <f t="shared" si="4"/>
        <v>68</v>
      </c>
      <c r="P47" s="110">
        <f t="shared" si="5"/>
        <v>244</v>
      </c>
      <c r="Q47" s="70">
        <v>43</v>
      </c>
    </row>
    <row r="48" spans="2:17" ht="18.75" thickBot="1">
      <c r="B48" s="111" t="s">
        <v>79</v>
      </c>
      <c r="C48" s="86" t="s">
        <v>128</v>
      </c>
      <c r="D48" s="123">
        <f>Celkovo_sobota_I_kola!P12</f>
        <v>11</v>
      </c>
      <c r="E48" s="107">
        <f>Celkovo_sobota_I_kola!Q12</f>
        <v>18</v>
      </c>
      <c r="F48" s="69">
        <f>Celkovo_sobota_I_kola!S12</f>
        <v>16.5</v>
      </c>
      <c r="G48" s="122">
        <f>Celkovo_nedela_II_kola!P12</f>
        <v>11</v>
      </c>
      <c r="H48" s="66">
        <f>Celkovo_nedela_II_kola!Q12</f>
        <v>18.5</v>
      </c>
      <c r="I48" s="69">
        <f>Celkovo_nedela_II_kola!S12</f>
        <v>21.5</v>
      </c>
      <c r="J48" s="108">
        <f t="shared" si="0"/>
        <v>36.5</v>
      </c>
      <c r="K48" s="66">
        <f t="shared" si="1"/>
        <v>36.5</v>
      </c>
      <c r="L48" s="67">
        <f t="shared" si="2"/>
        <v>38</v>
      </c>
      <c r="M48" s="72">
        <f>Celkovo_sobota_I_kola!R12+Celkovo_nedela_II_kola!R12</f>
        <v>22</v>
      </c>
      <c r="N48" s="124">
        <f t="shared" si="3"/>
        <v>22</v>
      </c>
      <c r="O48" s="112">
        <f t="shared" si="4"/>
        <v>73</v>
      </c>
      <c r="P48" s="110">
        <f t="shared" si="5"/>
        <v>76</v>
      </c>
      <c r="Q48" s="70">
        <v>44</v>
      </c>
    </row>
    <row r="49" spans="2:17" s="181" customFormat="1" ht="18.75" thickBot="1">
      <c r="B49" s="182" t="s">
        <v>76</v>
      </c>
      <c r="C49" s="183" t="s">
        <v>127</v>
      </c>
      <c r="D49" s="171">
        <f>Celkovo_sobota_I_kola!P11</f>
        <v>10</v>
      </c>
      <c r="E49" s="171">
        <f>Celkovo_sobota_I_kola!Q11</f>
        <v>17</v>
      </c>
      <c r="F49" s="172">
        <f>Celkovo_sobota_I_kola!S11</f>
        <v>17.5</v>
      </c>
      <c r="G49" s="173">
        <f>Celkovo_nedela_II_kola!P11</f>
        <v>12</v>
      </c>
      <c r="H49" s="174">
        <f>Celkovo_nedela_II_kola!Q11</f>
        <v>24</v>
      </c>
      <c r="I49" s="172">
        <f>Celkovo_nedela_II_kola!S11</f>
        <v>2.5</v>
      </c>
      <c r="J49" s="173">
        <f t="shared" si="0"/>
        <v>41</v>
      </c>
      <c r="K49" s="174">
        <f t="shared" si="1"/>
        <v>41</v>
      </c>
      <c r="L49" s="175">
        <f t="shared" si="2"/>
        <v>20</v>
      </c>
      <c r="M49" s="176">
        <f>Celkovo_sobota_I_kola!R11+Celkovo_nedela_II_kola!R11</f>
        <v>11</v>
      </c>
      <c r="N49" s="177">
        <f t="shared" si="3"/>
        <v>22</v>
      </c>
      <c r="O49" s="184">
        <f t="shared" si="4"/>
        <v>82</v>
      </c>
      <c r="P49" s="179">
        <f t="shared" si="5"/>
        <v>40</v>
      </c>
      <c r="Q49" s="180">
        <v>45</v>
      </c>
    </row>
    <row r="50" spans="2:17" ht="18.75" thickBot="1">
      <c r="B50" s="111" t="s">
        <v>84</v>
      </c>
      <c r="C50" s="86" t="s">
        <v>135</v>
      </c>
      <c r="D50" s="123">
        <f>Celkovo_sobota_I_kola!P19</f>
        <v>12</v>
      </c>
      <c r="E50" s="107">
        <f>Celkovo_sobota_I_kola!Q19</f>
        <v>21</v>
      </c>
      <c r="F50" s="69">
        <f>Celkovo_sobota_I_kola!S19</f>
        <v>16.5</v>
      </c>
      <c r="G50" s="122">
        <f>Celkovo_nedela_II_kola!P19</f>
        <v>11</v>
      </c>
      <c r="H50" s="66">
        <f>Celkovo_nedela_II_kola!Q19</f>
        <v>20</v>
      </c>
      <c r="I50" s="69">
        <f>Celkovo_nedela_II_kola!S19</f>
        <v>18</v>
      </c>
      <c r="J50" s="108">
        <f t="shared" si="0"/>
        <v>41</v>
      </c>
      <c r="K50" s="66">
        <f t="shared" si="1"/>
        <v>41</v>
      </c>
      <c r="L50" s="67">
        <f t="shared" si="2"/>
        <v>34.5</v>
      </c>
      <c r="M50" s="72">
        <f>Celkovo_sobota_I_kola!R19+Celkovo_nedela_II_kola!R19</f>
        <v>19</v>
      </c>
      <c r="N50" s="124">
        <f t="shared" si="3"/>
        <v>23</v>
      </c>
      <c r="O50" s="112">
        <f t="shared" si="4"/>
        <v>82</v>
      </c>
      <c r="P50" s="110">
        <f t="shared" si="5"/>
        <v>69</v>
      </c>
      <c r="Q50" s="70">
        <v>46</v>
      </c>
    </row>
    <row r="51" spans="2:17" ht="18.75" thickBot="1">
      <c r="B51" s="111" t="s">
        <v>83</v>
      </c>
      <c r="C51" s="93" t="s">
        <v>133</v>
      </c>
      <c r="D51" s="123">
        <f>Celkovo_sobota_I_kola!P17</f>
        <v>11</v>
      </c>
      <c r="E51" s="107">
        <f>Celkovo_sobota_I_kola!Q17</f>
        <v>20</v>
      </c>
      <c r="F51" s="69">
        <f>Celkovo_sobota_I_kola!S17</f>
        <v>24</v>
      </c>
      <c r="G51" s="122">
        <f>Celkovo_nedela_II_kola!P17</f>
        <v>13</v>
      </c>
      <c r="H51" s="66">
        <f>Celkovo_nedela_II_kola!Q17</f>
        <v>26</v>
      </c>
      <c r="I51" s="69">
        <f>Celkovo_nedela_II_kola!S17</f>
        <v>-2</v>
      </c>
      <c r="J51" s="108">
        <f t="shared" si="0"/>
        <v>46</v>
      </c>
      <c r="K51" s="66">
        <f t="shared" si="1"/>
        <v>46</v>
      </c>
      <c r="L51" s="67">
        <f t="shared" si="2"/>
        <v>22</v>
      </c>
      <c r="M51" s="72">
        <f>Celkovo_sobota_I_kola!R17+Celkovo_nedela_II_kola!R17</f>
        <v>12</v>
      </c>
      <c r="N51" s="124">
        <f t="shared" si="3"/>
        <v>24</v>
      </c>
      <c r="O51" s="112">
        <f t="shared" si="4"/>
        <v>92</v>
      </c>
      <c r="P51" s="110">
        <f t="shared" si="5"/>
        <v>44</v>
      </c>
      <c r="Q51" s="70">
        <v>47</v>
      </c>
    </row>
    <row r="52" spans="2:17" ht="18.75" thickBot="1">
      <c r="B52" s="113" t="s">
        <v>78</v>
      </c>
      <c r="C52" s="114" t="s">
        <v>155</v>
      </c>
      <c r="D52" s="123">
        <f>Celkovo_sobota_I_kola!P39</f>
        <v>12</v>
      </c>
      <c r="E52" s="107">
        <f>Celkovo_sobota_I_kola!Q39</f>
        <v>24</v>
      </c>
      <c r="F52" s="69">
        <f>Celkovo_sobota_I_kola!S39</f>
        <v>24.1</v>
      </c>
      <c r="G52" s="122">
        <f>Celkovo_nedela_II_kola!P39</f>
        <v>12</v>
      </c>
      <c r="H52" s="66">
        <f>Celkovo_nedela_II_kola!Q39</f>
        <v>23</v>
      </c>
      <c r="I52" s="69">
        <f>Celkovo_nedela_II_kola!S39</f>
        <v>6.5</v>
      </c>
      <c r="J52" s="108">
        <f t="shared" si="0"/>
        <v>47</v>
      </c>
      <c r="K52" s="66">
        <f t="shared" si="1"/>
        <v>47</v>
      </c>
      <c r="L52" s="67">
        <f t="shared" si="2"/>
        <v>30.6</v>
      </c>
      <c r="M52" s="72">
        <f>Celkovo_sobota_I_kola!R39+Celkovo_nedela_II_kola!R39</f>
        <v>15</v>
      </c>
      <c r="N52" s="124">
        <f t="shared" si="3"/>
        <v>24</v>
      </c>
      <c r="O52" s="112">
        <f t="shared" si="4"/>
        <v>94</v>
      </c>
      <c r="P52" s="110">
        <f t="shared" si="5"/>
        <v>61.2</v>
      </c>
      <c r="Q52" s="70">
        <v>48</v>
      </c>
    </row>
    <row r="53" ht="12.75">
      <c r="M53">
        <f>SUM(M5:M52)</f>
        <v>2990</v>
      </c>
    </row>
    <row r="54" spans="3:9" ht="15">
      <c r="C54" s="94" t="s">
        <v>178</v>
      </c>
      <c r="E54" t="s">
        <v>172</v>
      </c>
      <c r="H54" t="s">
        <v>173</v>
      </c>
      <c r="I54" t="s">
        <v>174</v>
      </c>
    </row>
  </sheetData>
  <sheetProtection selectLockedCells="1" selectUnlockedCells="1"/>
  <mergeCells count="10">
    <mergeCell ref="Q3:Q4"/>
    <mergeCell ref="B2:Q2"/>
    <mergeCell ref="B3:B4"/>
    <mergeCell ref="C3:C4"/>
    <mergeCell ref="D3:F3"/>
    <mergeCell ref="G3:I3"/>
    <mergeCell ref="J3:L3"/>
    <mergeCell ref="N3:N4"/>
    <mergeCell ref="O3:O4"/>
    <mergeCell ref="P3:P4"/>
  </mergeCells>
  <printOptions/>
  <pageMargins left="0.75" right="0.75" top="1" bottom="1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2">
      <selection activeCell="V18" sqref="V18:W18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21.421875" style="0" customWidth="1"/>
    <col min="5" max="5" width="7.57421875" style="0" customWidth="1"/>
    <col min="6" max="6" width="7.421875" style="0" hidden="1" customWidth="1"/>
    <col min="7" max="7" width="8.421875" style="0" customWidth="1"/>
    <col min="8" max="8" width="7.57421875" style="0" customWidth="1"/>
    <col min="9" max="9" width="10.28125" style="0" hidden="1" customWidth="1"/>
    <col min="11" max="11" width="8.140625" style="0" customWidth="1"/>
    <col min="12" max="12" width="7.28125" style="0" customWidth="1"/>
    <col min="13" max="13" width="0" style="0" hidden="1" customWidth="1"/>
    <col min="14" max="15" width="9.00390625" style="0" customWidth="1"/>
    <col min="16" max="17" width="7.421875" style="0" customWidth="1"/>
    <col min="18" max="18" width="0" style="0" hidden="1" customWidth="1"/>
    <col min="20" max="20" width="7.00390625" style="0" customWidth="1"/>
  </cols>
  <sheetData>
    <row r="1" ht="13.5" thickBot="1"/>
    <row r="2" spans="2:20" ht="18.75" customHeight="1" thickBot="1">
      <c r="B2" s="127" t="s">
        <v>112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 t="s">
        <v>90</v>
      </c>
      <c r="C4" s="15" t="s">
        <v>52</v>
      </c>
      <c r="D4" s="16" t="s">
        <v>133</v>
      </c>
      <c r="E4" s="54"/>
      <c r="F4" s="20" t="s">
        <v>20</v>
      </c>
      <c r="G4" s="27">
        <v>7</v>
      </c>
      <c r="H4" s="27">
        <v>4</v>
      </c>
      <c r="I4" s="46">
        <f>COUNTIF(G$4:G$15,"&lt;"&amp;G4)*ROWS(G$4:G$15)+COUNTIF(H$4:H$15,"&lt;"&amp;H4)</f>
        <v>0</v>
      </c>
      <c r="J4" s="49">
        <f>IF(COUNTIF(I$4:I$15,I4)&gt;1,RANK(I4,I$4:I$15,0)+(COUNT(I$4:I$15)+1-RANK(I4,I$4:I$15,0)-RANK(I4,I$4:I$15,1))/2,RANK(I4,I$4:I$15,0)+(COUNT(I$4:I$15)+1-RANK(I4,I$4:I$15,0)-RANK(I4,I$4:I$15,1)))</f>
        <v>12</v>
      </c>
      <c r="K4" s="27">
        <v>17</v>
      </c>
      <c r="L4" s="27">
        <v>10</v>
      </c>
      <c r="M4" s="46">
        <f>COUNTIF(K$4:K$15,"&lt;"&amp;K4)*ROWS(K$4:K$15)+COUNTIF(L$4:L$15,"&lt;"&amp;L4)</f>
        <v>52</v>
      </c>
      <c r="N4" s="49">
        <f>IF(COUNTIF(M$4:M$15,M4)&gt;1,RANK(M4,M$4:M$15,0)+(COUNT(M$4:M$15)+1-RANK(M4,M$4:M$15,0)-RANK(M4,M$4:M$15,1))/2,RANK(M4,M$4:M$15,0)+(COUNT(M$4:M$15)+1-RANK(M4,M$4:M$15,0)-RANK(M4,M$4:M$15,1)))</f>
        <v>8</v>
      </c>
      <c r="O4" s="43">
        <f>SUM(J4,N4)</f>
        <v>20</v>
      </c>
      <c r="P4" s="40">
        <f aca="true" t="shared" si="0" ref="P4:P15">SUM(K4,G4)</f>
        <v>24</v>
      </c>
      <c r="Q4" s="29">
        <f aca="true" t="shared" si="1" ref="Q4:Q15">SUM(L4,H4)</f>
        <v>14</v>
      </c>
      <c r="R4" s="31">
        <f>(COUNTIF(O$4:O$15,"&gt;"&amp;O4)*ROWS(O$4:O$14)+COUNTIF(P$4:P$15,"&lt;"&amp;P4))*ROWS(O$4:O$15)+COUNTIF(Q$4:Q$15,"&lt;"&amp;Q4)</f>
        <v>145</v>
      </c>
      <c r="S4" s="37">
        <f>IF(COUNTIF(R$4:R$15,R4)&gt;1,RANK(R4,R$4:R$15,0)+(COUNT(R$4:R$15)+1-RANK(R4,R$4:R$15,0)-RANK(R4,R$4:R$15,1))/2,RANK(R4,R$4:R$15,0)+(COUNT(R$4:R$15)+1-RANK(R4,R$4:R$15,0)-RANK(R4,R$4:R$15,1)))</f>
        <v>11</v>
      </c>
      <c r="T4" s="34">
        <v>5</v>
      </c>
    </row>
    <row r="5" spans="2:20" ht="19.5" thickBot="1">
      <c r="B5" s="17" t="s">
        <v>51</v>
      </c>
      <c r="C5" s="1" t="s">
        <v>54</v>
      </c>
      <c r="D5" s="85" t="s">
        <v>134</v>
      </c>
      <c r="E5" s="55"/>
      <c r="F5" s="21" t="s">
        <v>23</v>
      </c>
      <c r="G5" s="27">
        <v>44.5</v>
      </c>
      <c r="H5" s="27">
        <v>36</v>
      </c>
      <c r="I5" s="47">
        <f aca="true" t="shared" si="2" ref="I5:I15">COUNTIF(G$4:G$15,"&lt;"&amp;G5)*ROWS(G$4:G$15)+COUNTIF(H$4:H$15,"&lt;"&amp;H5)</f>
        <v>118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27">
        <v>29.5</v>
      </c>
      <c r="L5" s="27">
        <v>20</v>
      </c>
      <c r="M5" s="47">
        <f aca="true" t="shared" si="4" ref="M5:M15">COUNTIF(K$4:K$15,"&lt;"&amp;K5)*ROWS(K$4:K$15)+COUNTIF(L$4:L$15,"&lt;"&amp;L5)</f>
        <v>80</v>
      </c>
      <c r="N5" s="50">
        <f aca="true" t="shared" si="5" ref="N5:N14">IF(COUNTIF(M$4:M$15,M5)&gt;1,RANK(M5,M$4:M$15,0)+(COUNT(M$4:M$15)+1-RANK(M5,M$4:M$15,0)-RANK(M5,M$4:M$15,1))/2,RANK(M5,M$4:M$15,0)+(COUNT(M$4:M$15)+1-RANK(M5,M$4:M$15,0)-RANK(M5,M$4:M$15,1)))</f>
        <v>6</v>
      </c>
      <c r="O5" s="44">
        <f aca="true" t="shared" si="6" ref="O5:O15">SUM(J5,N5)</f>
        <v>9</v>
      </c>
      <c r="P5" s="41">
        <f t="shared" si="0"/>
        <v>74</v>
      </c>
      <c r="Q5" s="26">
        <f t="shared" si="1"/>
        <v>56</v>
      </c>
      <c r="R5" s="32">
        <f aca="true" t="shared" si="7" ref="R5:R15">(COUNTIF(O$4:O$15,"&gt;"&amp;O5)*ROWS(O$4:O$14)+COUNTIF(P$4:P$15,"&lt;"&amp;P5))*ROWS(O$4:O$15)+COUNTIF(Q$4:Q$15,"&lt;"&amp;Q5)</f>
        <v>1030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35">
        <v>35</v>
      </c>
    </row>
    <row r="6" spans="2:20" ht="19.5" thickBot="1">
      <c r="B6" s="17" t="s">
        <v>53</v>
      </c>
      <c r="C6" s="1" t="s">
        <v>56</v>
      </c>
      <c r="D6" s="85" t="s">
        <v>135</v>
      </c>
      <c r="E6" s="55" t="s">
        <v>169</v>
      </c>
      <c r="F6" s="21" t="s">
        <v>26</v>
      </c>
      <c r="G6" s="27">
        <v>9</v>
      </c>
      <c r="H6" s="27">
        <v>4</v>
      </c>
      <c r="I6" s="47">
        <f t="shared" si="2"/>
        <v>12</v>
      </c>
      <c r="J6" s="50">
        <f t="shared" si="3"/>
        <v>11</v>
      </c>
      <c r="K6" s="27">
        <v>7.5</v>
      </c>
      <c r="L6" s="27">
        <v>5</v>
      </c>
      <c r="M6" s="47">
        <f t="shared" si="4"/>
        <v>26</v>
      </c>
      <c r="N6" s="50">
        <f t="shared" si="5"/>
        <v>10</v>
      </c>
      <c r="O6" s="44">
        <f t="shared" si="6"/>
        <v>21</v>
      </c>
      <c r="P6" s="41">
        <f t="shared" si="0"/>
        <v>16.5</v>
      </c>
      <c r="Q6" s="26">
        <f t="shared" si="1"/>
        <v>9</v>
      </c>
      <c r="R6" s="32">
        <f t="shared" si="7"/>
        <v>0</v>
      </c>
      <c r="S6" s="38">
        <f t="shared" si="8"/>
        <v>12</v>
      </c>
      <c r="T6" s="35">
        <v>0</v>
      </c>
    </row>
    <row r="7" spans="2:20" ht="19.5" thickBot="1">
      <c r="B7" s="17" t="s">
        <v>55</v>
      </c>
      <c r="C7" s="1" t="s">
        <v>58</v>
      </c>
      <c r="D7" s="85" t="s">
        <v>136</v>
      </c>
      <c r="E7" s="55"/>
      <c r="F7" s="21" t="s">
        <v>15</v>
      </c>
      <c r="G7" s="27">
        <v>26.5</v>
      </c>
      <c r="H7" s="27">
        <v>15</v>
      </c>
      <c r="I7" s="47">
        <f t="shared" si="2"/>
        <v>39</v>
      </c>
      <c r="J7" s="50">
        <f t="shared" si="3"/>
        <v>9</v>
      </c>
      <c r="K7" s="27">
        <v>26</v>
      </c>
      <c r="L7" s="27">
        <v>12</v>
      </c>
      <c r="M7" s="47">
        <f t="shared" si="4"/>
        <v>65</v>
      </c>
      <c r="N7" s="50">
        <f t="shared" si="5"/>
        <v>7</v>
      </c>
      <c r="O7" s="44">
        <f t="shared" si="6"/>
        <v>16</v>
      </c>
      <c r="P7" s="41">
        <f t="shared" si="0"/>
        <v>52.5</v>
      </c>
      <c r="Q7" s="26">
        <f t="shared" si="1"/>
        <v>27</v>
      </c>
      <c r="R7" s="32">
        <f t="shared" si="7"/>
        <v>592</v>
      </c>
      <c r="S7" s="38">
        <f t="shared" si="8"/>
        <v>7</v>
      </c>
      <c r="T7" s="35">
        <v>20</v>
      </c>
    </row>
    <row r="8" spans="2:20" ht="19.5" thickBot="1">
      <c r="B8" s="17" t="s">
        <v>57</v>
      </c>
      <c r="C8" s="1" t="s">
        <v>59</v>
      </c>
      <c r="D8" s="85" t="s">
        <v>137</v>
      </c>
      <c r="E8" s="55" t="s">
        <v>169</v>
      </c>
      <c r="F8" s="21" t="s">
        <v>18</v>
      </c>
      <c r="G8" s="27">
        <v>38</v>
      </c>
      <c r="H8" s="27">
        <v>25</v>
      </c>
      <c r="I8" s="47">
        <f t="shared" si="2"/>
        <v>91</v>
      </c>
      <c r="J8" s="50">
        <f t="shared" si="3"/>
        <v>5</v>
      </c>
      <c r="K8" s="27">
        <v>3.5</v>
      </c>
      <c r="L8" s="27">
        <v>2</v>
      </c>
      <c r="M8" s="47">
        <f t="shared" si="4"/>
        <v>12</v>
      </c>
      <c r="N8" s="50">
        <f t="shared" si="5"/>
        <v>11</v>
      </c>
      <c r="O8" s="44">
        <f t="shared" si="6"/>
        <v>16</v>
      </c>
      <c r="P8" s="41">
        <f t="shared" si="0"/>
        <v>41.5</v>
      </c>
      <c r="Q8" s="26">
        <f t="shared" si="1"/>
        <v>27</v>
      </c>
      <c r="R8" s="32">
        <f t="shared" si="7"/>
        <v>580</v>
      </c>
      <c r="S8" s="38">
        <f t="shared" si="8"/>
        <v>8</v>
      </c>
      <c r="T8" s="35">
        <v>0</v>
      </c>
    </row>
    <row r="9" spans="2:20" ht="19.5" thickBot="1">
      <c r="B9" s="17" t="s">
        <v>50</v>
      </c>
      <c r="C9" s="1" t="s">
        <v>91</v>
      </c>
      <c r="D9" s="86" t="s">
        <v>138</v>
      </c>
      <c r="E9" s="55"/>
      <c r="F9" s="21" t="s">
        <v>21</v>
      </c>
      <c r="G9" s="27">
        <v>13.5</v>
      </c>
      <c r="H9" s="27">
        <v>8</v>
      </c>
      <c r="I9" s="47">
        <f t="shared" si="2"/>
        <v>26</v>
      </c>
      <c r="J9" s="50">
        <f t="shared" si="3"/>
        <v>10</v>
      </c>
      <c r="K9" s="27">
        <v>16</v>
      </c>
      <c r="L9" s="27">
        <v>8</v>
      </c>
      <c r="M9" s="47">
        <f t="shared" si="4"/>
        <v>39</v>
      </c>
      <c r="N9" s="50">
        <f t="shared" si="5"/>
        <v>9</v>
      </c>
      <c r="O9" s="44">
        <f t="shared" si="6"/>
        <v>19</v>
      </c>
      <c r="P9" s="41">
        <f t="shared" si="0"/>
        <v>29.5</v>
      </c>
      <c r="Q9" s="26">
        <f t="shared" si="1"/>
        <v>16</v>
      </c>
      <c r="R9" s="32">
        <f t="shared" si="7"/>
        <v>422</v>
      </c>
      <c r="S9" s="38">
        <f t="shared" si="8"/>
        <v>9</v>
      </c>
      <c r="T9" s="35">
        <v>15</v>
      </c>
    </row>
    <row r="10" spans="2:20" ht="19.5" thickBot="1">
      <c r="B10" s="17" t="s">
        <v>52</v>
      </c>
      <c r="C10" s="1" t="s">
        <v>49</v>
      </c>
      <c r="D10" s="85" t="s">
        <v>139</v>
      </c>
      <c r="E10" s="55"/>
      <c r="F10" s="21" t="s">
        <v>24</v>
      </c>
      <c r="G10" s="27">
        <v>63.5</v>
      </c>
      <c r="H10" s="27">
        <v>36</v>
      </c>
      <c r="I10" s="47">
        <f t="shared" si="2"/>
        <v>142</v>
      </c>
      <c r="J10" s="50">
        <f t="shared" si="3"/>
        <v>1</v>
      </c>
      <c r="K10" s="27">
        <v>41</v>
      </c>
      <c r="L10" s="27">
        <v>27</v>
      </c>
      <c r="M10" s="47">
        <f t="shared" si="4"/>
        <v>131</v>
      </c>
      <c r="N10" s="50">
        <f t="shared" si="5"/>
        <v>2</v>
      </c>
      <c r="O10" s="44">
        <f t="shared" si="6"/>
        <v>3</v>
      </c>
      <c r="P10" s="41">
        <f t="shared" si="0"/>
        <v>104.5</v>
      </c>
      <c r="Q10" s="26">
        <f t="shared" si="1"/>
        <v>63</v>
      </c>
      <c r="R10" s="32">
        <f t="shared" si="7"/>
        <v>1595</v>
      </c>
      <c r="S10" s="38">
        <f t="shared" si="8"/>
        <v>1</v>
      </c>
      <c r="T10" s="35">
        <v>50</v>
      </c>
    </row>
    <row r="11" spans="2:20" ht="19.5" thickBot="1">
      <c r="B11" s="17" t="s">
        <v>54</v>
      </c>
      <c r="C11" s="1" t="s">
        <v>51</v>
      </c>
      <c r="D11" s="85" t="s">
        <v>140</v>
      </c>
      <c r="E11" s="55"/>
      <c r="F11" s="21" t="s">
        <v>27</v>
      </c>
      <c r="G11" s="27">
        <v>28.5</v>
      </c>
      <c r="H11" s="27">
        <v>15</v>
      </c>
      <c r="I11" s="47">
        <f t="shared" si="2"/>
        <v>51</v>
      </c>
      <c r="J11" s="50">
        <f t="shared" si="3"/>
        <v>8</v>
      </c>
      <c r="K11" s="27">
        <v>2.5</v>
      </c>
      <c r="L11" s="27">
        <v>2</v>
      </c>
      <c r="M11" s="47">
        <f t="shared" si="4"/>
        <v>0</v>
      </c>
      <c r="N11" s="50">
        <f t="shared" si="5"/>
        <v>12</v>
      </c>
      <c r="O11" s="44">
        <f t="shared" si="6"/>
        <v>20</v>
      </c>
      <c r="P11" s="41">
        <f t="shared" si="0"/>
        <v>31</v>
      </c>
      <c r="Q11" s="26">
        <f t="shared" si="1"/>
        <v>17</v>
      </c>
      <c r="R11" s="32">
        <f t="shared" si="7"/>
        <v>171</v>
      </c>
      <c r="S11" s="38">
        <f t="shared" si="8"/>
        <v>10</v>
      </c>
      <c r="T11" s="35">
        <v>10</v>
      </c>
    </row>
    <row r="12" spans="2:20" ht="19.5" thickBot="1">
      <c r="B12" s="17" t="s">
        <v>56</v>
      </c>
      <c r="C12" s="1" t="s">
        <v>53</v>
      </c>
      <c r="D12" s="85" t="s">
        <v>141</v>
      </c>
      <c r="E12" s="55"/>
      <c r="F12" s="21" t="s">
        <v>29</v>
      </c>
      <c r="G12" s="27">
        <v>34.7</v>
      </c>
      <c r="H12" s="27">
        <v>22</v>
      </c>
      <c r="I12" s="47">
        <f t="shared" si="2"/>
        <v>78</v>
      </c>
      <c r="J12" s="50">
        <f t="shared" si="3"/>
        <v>6</v>
      </c>
      <c r="K12" s="27">
        <v>34.6</v>
      </c>
      <c r="L12" s="27">
        <v>15</v>
      </c>
      <c r="M12" s="47">
        <f t="shared" si="4"/>
        <v>102</v>
      </c>
      <c r="N12" s="50">
        <f t="shared" si="5"/>
        <v>4</v>
      </c>
      <c r="O12" s="44">
        <f t="shared" si="6"/>
        <v>10</v>
      </c>
      <c r="P12" s="41">
        <f t="shared" si="0"/>
        <v>69.30000000000001</v>
      </c>
      <c r="Q12" s="26">
        <f t="shared" si="1"/>
        <v>37</v>
      </c>
      <c r="R12" s="32">
        <f t="shared" si="7"/>
        <v>870</v>
      </c>
      <c r="S12" s="38">
        <f t="shared" si="8"/>
        <v>6</v>
      </c>
      <c r="T12" s="35">
        <v>25</v>
      </c>
    </row>
    <row r="13" spans="2:20" ht="19.5" thickBot="1">
      <c r="B13" s="17" t="s">
        <v>58</v>
      </c>
      <c r="C13" s="1" t="s">
        <v>55</v>
      </c>
      <c r="D13" s="85" t="s">
        <v>142</v>
      </c>
      <c r="E13" s="55"/>
      <c r="F13" s="21" t="s">
        <v>60</v>
      </c>
      <c r="G13" s="27">
        <v>54.5</v>
      </c>
      <c r="H13" s="27">
        <v>32</v>
      </c>
      <c r="I13" s="47">
        <f t="shared" si="2"/>
        <v>129</v>
      </c>
      <c r="J13" s="50">
        <f t="shared" si="3"/>
        <v>2</v>
      </c>
      <c r="K13" s="27">
        <v>37.6</v>
      </c>
      <c r="L13" s="27">
        <v>20</v>
      </c>
      <c r="M13" s="47">
        <f t="shared" si="4"/>
        <v>116</v>
      </c>
      <c r="N13" s="50">
        <f t="shared" si="5"/>
        <v>3</v>
      </c>
      <c r="O13" s="44">
        <f t="shared" si="6"/>
        <v>5</v>
      </c>
      <c r="P13" s="41">
        <f t="shared" si="0"/>
        <v>92.1</v>
      </c>
      <c r="Q13" s="26">
        <f t="shared" si="1"/>
        <v>52</v>
      </c>
      <c r="R13" s="32">
        <f t="shared" si="7"/>
        <v>1449</v>
      </c>
      <c r="S13" s="38">
        <f t="shared" si="8"/>
        <v>2</v>
      </c>
      <c r="T13" s="35">
        <v>45</v>
      </c>
    </row>
    <row r="14" spans="2:20" ht="19.5" thickBot="1">
      <c r="B14" s="17" t="s">
        <v>59</v>
      </c>
      <c r="C14" s="1" t="s">
        <v>57</v>
      </c>
      <c r="D14" s="5" t="s">
        <v>143</v>
      </c>
      <c r="E14" s="55"/>
      <c r="F14" s="21" t="s">
        <v>14</v>
      </c>
      <c r="G14" s="27">
        <v>39.5</v>
      </c>
      <c r="H14" s="27">
        <v>27</v>
      </c>
      <c r="I14" s="47">
        <f t="shared" si="2"/>
        <v>104</v>
      </c>
      <c r="J14" s="50">
        <f t="shared" si="3"/>
        <v>4</v>
      </c>
      <c r="K14" s="27">
        <v>33</v>
      </c>
      <c r="L14" s="27">
        <v>18</v>
      </c>
      <c r="M14" s="47">
        <f t="shared" si="4"/>
        <v>91</v>
      </c>
      <c r="N14" s="50">
        <f t="shared" si="5"/>
        <v>5</v>
      </c>
      <c r="O14" s="44">
        <f t="shared" si="6"/>
        <v>9</v>
      </c>
      <c r="P14" s="41">
        <f t="shared" si="0"/>
        <v>72.5</v>
      </c>
      <c r="Q14" s="26">
        <f t="shared" si="1"/>
        <v>45</v>
      </c>
      <c r="R14" s="32">
        <f t="shared" si="7"/>
        <v>1016</v>
      </c>
      <c r="S14" s="38">
        <f t="shared" si="8"/>
        <v>5</v>
      </c>
      <c r="T14" s="35">
        <v>30</v>
      </c>
    </row>
    <row r="15" spans="2:20" ht="19.5" thickBot="1">
      <c r="B15" s="18" t="s">
        <v>61</v>
      </c>
      <c r="C15" s="19" t="s">
        <v>50</v>
      </c>
      <c r="D15" s="87" t="s">
        <v>144</v>
      </c>
      <c r="E15" s="56"/>
      <c r="F15" s="22" t="s">
        <v>17</v>
      </c>
      <c r="G15" s="27">
        <v>34.5</v>
      </c>
      <c r="H15" s="27">
        <v>17</v>
      </c>
      <c r="I15" s="48">
        <f t="shared" si="2"/>
        <v>65</v>
      </c>
      <c r="J15" s="51">
        <f t="shared" si="3"/>
        <v>7</v>
      </c>
      <c r="K15" s="27">
        <v>44.5</v>
      </c>
      <c r="L15" s="27">
        <v>26</v>
      </c>
      <c r="M15" s="48">
        <f t="shared" si="4"/>
        <v>142</v>
      </c>
      <c r="N15" s="51">
        <v>1</v>
      </c>
      <c r="O15" s="45">
        <f t="shared" si="6"/>
        <v>8</v>
      </c>
      <c r="P15" s="42">
        <f t="shared" si="0"/>
        <v>79</v>
      </c>
      <c r="Q15" s="30">
        <f t="shared" si="1"/>
        <v>43</v>
      </c>
      <c r="R15" s="33">
        <f t="shared" si="7"/>
        <v>1303</v>
      </c>
      <c r="S15" s="39">
        <f t="shared" si="8"/>
        <v>3</v>
      </c>
      <c r="T15" s="36">
        <v>40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78</v>
      </c>
      <c r="K16" s="84"/>
      <c r="L16" s="84"/>
      <c r="M16" s="84"/>
      <c r="N16" s="84">
        <f>SUM(N4:N15)</f>
        <v>78</v>
      </c>
      <c r="O16" s="84">
        <f>SUM(O4:O15)</f>
        <v>156</v>
      </c>
      <c r="P16" s="84"/>
      <c r="Q16" s="84"/>
      <c r="R16" s="84"/>
      <c r="S16" s="84"/>
      <c r="T16" s="84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V15" sqref="V15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8.140625" style="0" customWidth="1"/>
    <col min="6" max="6" width="7.57421875" style="0" hidden="1" customWidth="1"/>
    <col min="7" max="7" width="8.421875" style="0" customWidth="1"/>
    <col min="8" max="8" width="7.57421875" style="0" customWidth="1"/>
    <col min="9" max="9" width="10.28125" style="0" hidden="1" customWidth="1"/>
    <col min="11" max="12" width="7.8515625" style="0" customWidth="1"/>
    <col min="13" max="13" width="0" style="0" hidden="1" customWidth="1"/>
    <col min="14" max="14" width="8.8515625" style="0" customWidth="1"/>
    <col min="15" max="15" width="8.7109375" style="0" customWidth="1"/>
    <col min="16" max="16" width="7.7109375" style="0" customWidth="1"/>
    <col min="17" max="17" width="7.421875" style="0" customWidth="1"/>
    <col min="18" max="18" width="0" style="0" hidden="1" customWidth="1"/>
    <col min="20" max="20" width="7.57421875" style="0" customWidth="1"/>
  </cols>
  <sheetData>
    <row r="1" ht="13.5" thickBot="1"/>
    <row r="2" spans="2:20" ht="18.75" customHeight="1" thickBot="1">
      <c r="B2" s="127" t="s">
        <v>113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 t="s">
        <v>87</v>
      </c>
      <c r="C4" s="15" t="s">
        <v>28</v>
      </c>
      <c r="D4" s="16" t="s">
        <v>145</v>
      </c>
      <c r="E4" s="54"/>
      <c r="F4" s="20" t="s">
        <v>39</v>
      </c>
      <c r="G4" s="27">
        <v>61.5</v>
      </c>
      <c r="H4" s="27">
        <v>32</v>
      </c>
      <c r="I4" s="46">
        <f>COUNTIF(G$4:G$15,"&lt;"&amp;G4)*ROWS(G$4:G$15)+COUNTIF(H$4:H$15,"&lt;"&amp;H4)</f>
        <v>130</v>
      </c>
      <c r="J4" s="49">
        <f>IF(COUNTIF(I$4:I$15,I4)&gt;1,RANK(I4,I$4:I$15,0)+(COUNT(I$4:I$15)+1-RANK(I4,I$4:I$15,0)-RANK(I4,I$4:I$15,1))/2,RANK(I4,I$4:I$15,0)+(COUNT(I$4:I$15)+1-RANK(I4,I$4:I$15,0)-RANK(I4,I$4:I$15,1)))</f>
        <v>2</v>
      </c>
      <c r="K4" s="27">
        <v>127</v>
      </c>
      <c r="L4" s="27">
        <v>58</v>
      </c>
      <c r="M4" s="46">
        <f>COUNTIF(K$4:K$15,"&lt;"&amp;K4)*ROWS(K$4:K$15)+COUNTIF(L$4:L$15,"&lt;"&amp;L4)</f>
        <v>142</v>
      </c>
      <c r="N4" s="49">
        <f>IF(COUNTIF(M$4:M$15,M4)&gt;1,RANK(M4,M$4:M$15,0)+(COUNT(M$4:M$15)+1-RANK(M4,M$4:M$15,0)-RANK(M4,M$4:M$15,1))/2,RANK(M4,M$4:M$15,0)+(COUNT(M$4:M$15)+1-RANK(M4,M$4:M$15,0)-RANK(M4,M$4:M$15,1)))</f>
        <v>1</v>
      </c>
      <c r="O4" s="43">
        <f>SUM(J4,N4)</f>
        <v>3</v>
      </c>
      <c r="P4" s="40">
        <f aca="true" t="shared" si="0" ref="P4:P15">SUM(K4,G4)</f>
        <v>188.5</v>
      </c>
      <c r="Q4" s="29">
        <f aca="true" t="shared" si="1" ref="Q4:Q15">SUM(L4,H4)</f>
        <v>90</v>
      </c>
      <c r="R4" s="31">
        <f>(COUNTIF(O$4:O$15,"&gt;"&amp;O4)*ROWS(O$4:O$14)+COUNTIF(P$4:P$15,"&lt;"&amp;P4))*ROWS(O$4:O$15)+COUNTIF(Q$4:Q$15,"&lt;"&amp;Q4)</f>
        <v>1595</v>
      </c>
      <c r="S4" s="37">
        <f>IF(COUNTIF(R$4:R$15,R4)&gt;1,RANK(R4,R$4:R$15,0)+(COUNT(R$4:R$15)+1-RANK(R4,R$4:R$15,0)-RANK(R4,R$4:R$15,1))/2,RANK(R4,R$4:R$15,0)+(COUNT(R$4:R$15)+1-RANK(R4,R$4:R$15,0)-RANK(R4,R$4:R$15,1)))</f>
        <v>1</v>
      </c>
      <c r="T4" s="34">
        <v>50</v>
      </c>
    </row>
    <row r="5" spans="2:20" ht="19.5" thickBot="1">
      <c r="B5" s="17" t="s">
        <v>38</v>
      </c>
      <c r="C5" s="1" t="s">
        <v>30</v>
      </c>
      <c r="D5" s="85" t="s">
        <v>146</v>
      </c>
      <c r="E5" s="55"/>
      <c r="F5" s="21" t="s">
        <v>40</v>
      </c>
      <c r="G5" s="27">
        <v>54.5</v>
      </c>
      <c r="H5" s="27">
        <v>26</v>
      </c>
      <c r="I5" s="47">
        <f aca="true" t="shared" si="2" ref="I5:I15">COUNTIF(G$4:G$15,"&lt;"&amp;G5)*ROWS(G$4:G$15)+COUNTIF(H$4:H$15,"&lt;"&amp;H5)</f>
        <v>104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7">
        <v>118</v>
      </c>
      <c r="L5" s="27">
        <v>58</v>
      </c>
      <c r="M5" s="47">
        <f aca="true" t="shared" si="4" ref="M5:M15">COUNTIF(K$4:K$15,"&lt;"&amp;K5)*ROWS(K$4:K$15)+COUNTIF(L$4:L$15,"&lt;"&amp;L5)</f>
        <v>130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4">
        <f aca="true" t="shared" si="6" ref="O5:O15">SUM(J5,N5)</f>
        <v>6</v>
      </c>
      <c r="P5" s="41">
        <f t="shared" si="0"/>
        <v>172.5</v>
      </c>
      <c r="Q5" s="26">
        <f t="shared" si="1"/>
        <v>84</v>
      </c>
      <c r="R5" s="32">
        <f aca="true" t="shared" si="7" ref="R5:R15">(COUNTIF(O$4:O$15,"&gt;"&amp;O5)*ROWS(O$4:O$14)+COUNTIF(P$4:P$15,"&lt;"&amp;P5))*ROWS(O$4:O$15)+COUNTIF(Q$4:Q$15,"&lt;"&amp;Q5)</f>
        <v>1450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35">
        <v>45</v>
      </c>
    </row>
    <row r="6" spans="2:20" ht="19.5" thickBot="1">
      <c r="B6" s="17" t="s">
        <v>16</v>
      </c>
      <c r="C6" s="1" t="s">
        <v>31</v>
      </c>
      <c r="D6" s="85" t="s">
        <v>147</v>
      </c>
      <c r="E6" s="55"/>
      <c r="F6" s="21" t="s">
        <v>41</v>
      </c>
      <c r="G6" s="27">
        <v>26</v>
      </c>
      <c r="H6" s="27">
        <v>12</v>
      </c>
      <c r="I6" s="47">
        <f t="shared" si="2"/>
        <v>51</v>
      </c>
      <c r="J6" s="50">
        <f t="shared" si="3"/>
        <v>8</v>
      </c>
      <c r="K6" s="27">
        <v>28.5</v>
      </c>
      <c r="L6" s="27">
        <v>12</v>
      </c>
      <c r="M6" s="47">
        <f t="shared" si="4"/>
        <v>63</v>
      </c>
      <c r="N6" s="50">
        <f t="shared" si="5"/>
        <v>7</v>
      </c>
      <c r="O6" s="44">
        <f t="shared" si="6"/>
        <v>15</v>
      </c>
      <c r="P6" s="41">
        <f t="shared" si="0"/>
        <v>54.5</v>
      </c>
      <c r="Q6" s="26">
        <f t="shared" si="1"/>
        <v>24</v>
      </c>
      <c r="R6" s="32">
        <f t="shared" si="7"/>
        <v>433</v>
      </c>
      <c r="S6" s="38">
        <f t="shared" si="8"/>
        <v>9</v>
      </c>
      <c r="T6" s="35">
        <v>15</v>
      </c>
    </row>
    <row r="7" spans="2:20" ht="19.5" thickBot="1">
      <c r="B7" s="17" t="s">
        <v>19</v>
      </c>
      <c r="C7" s="1" t="s">
        <v>32</v>
      </c>
      <c r="D7" s="85" t="s">
        <v>148</v>
      </c>
      <c r="E7" s="55"/>
      <c r="F7" s="21" t="s">
        <v>42</v>
      </c>
      <c r="G7" s="27">
        <v>31.5</v>
      </c>
      <c r="H7" s="27">
        <v>19</v>
      </c>
      <c r="I7" s="47">
        <f t="shared" si="2"/>
        <v>66</v>
      </c>
      <c r="J7" s="50">
        <f t="shared" si="3"/>
        <v>7</v>
      </c>
      <c r="K7" s="27">
        <v>70</v>
      </c>
      <c r="L7" s="27">
        <v>40</v>
      </c>
      <c r="M7" s="47">
        <f t="shared" si="4"/>
        <v>117</v>
      </c>
      <c r="N7" s="50">
        <f t="shared" si="5"/>
        <v>3</v>
      </c>
      <c r="O7" s="44">
        <f t="shared" si="6"/>
        <v>10</v>
      </c>
      <c r="P7" s="41">
        <f t="shared" si="0"/>
        <v>101.5</v>
      </c>
      <c r="Q7" s="26">
        <f t="shared" si="1"/>
        <v>59</v>
      </c>
      <c r="R7" s="32">
        <f t="shared" si="7"/>
        <v>1161</v>
      </c>
      <c r="S7" s="38">
        <f t="shared" si="8"/>
        <v>4</v>
      </c>
      <c r="T7" s="35">
        <v>40</v>
      </c>
    </row>
    <row r="8" spans="2:20" ht="19.5" thickBot="1">
      <c r="B8" s="17" t="s">
        <v>22</v>
      </c>
      <c r="C8" s="1" t="s">
        <v>33</v>
      </c>
      <c r="D8" s="85" t="s">
        <v>149</v>
      </c>
      <c r="E8" s="55" t="s">
        <v>170</v>
      </c>
      <c r="F8" s="21" t="s">
        <v>43</v>
      </c>
      <c r="G8" s="27">
        <v>63.5</v>
      </c>
      <c r="H8" s="27">
        <v>27</v>
      </c>
      <c r="I8" s="47">
        <f t="shared" si="2"/>
        <v>141</v>
      </c>
      <c r="J8" s="50">
        <f t="shared" si="3"/>
        <v>1</v>
      </c>
      <c r="K8" s="27">
        <v>40.5</v>
      </c>
      <c r="L8" s="27">
        <v>28</v>
      </c>
      <c r="M8" s="47">
        <f t="shared" si="4"/>
        <v>79</v>
      </c>
      <c r="N8" s="50">
        <f t="shared" si="5"/>
        <v>6</v>
      </c>
      <c r="O8" s="44">
        <f t="shared" si="6"/>
        <v>7</v>
      </c>
      <c r="P8" s="41">
        <f t="shared" si="0"/>
        <v>104</v>
      </c>
      <c r="Q8" s="26">
        <f t="shared" si="1"/>
        <v>55</v>
      </c>
      <c r="R8" s="32">
        <f t="shared" si="7"/>
        <v>1304</v>
      </c>
      <c r="S8" s="38">
        <f t="shared" si="8"/>
        <v>3</v>
      </c>
      <c r="T8" s="35">
        <v>0</v>
      </c>
    </row>
    <row r="9" spans="2:20" ht="19.5" thickBot="1">
      <c r="B9" s="17" t="s">
        <v>25</v>
      </c>
      <c r="C9" s="1" t="s">
        <v>86</v>
      </c>
      <c r="D9" s="86" t="s">
        <v>150</v>
      </c>
      <c r="E9" s="55"/>
      <c r="F9" s="21" t="s">
        <v>36</v>
      </c>
      <c r="G9" s="27">
        <v>24.5</v>
      </c>
      <c r="H9" s="27">
        <v>10</v>
      </c>
      <c r="I9" s="47">
        <f t="shared" si="2"/>
        <v>37</v>
      </c>
      <c r="J9" s="50">
        <f t="shared" si="3"/>
        <v>9</v>
      </c>
      <c r="K9" s="27">
        <v>26</v>
      </c>
      <c r="L9" s="27">
        <v>15</v>
      </c>
      <c r="M9" s="47">
        <f t="shared" si="4"/>
        <v>41</v>
      </c>
      <c r="N9" s="50">
        <f t="shared" si="5"/>
        <v>8</v>
      </c>
      <c r="O9" s="44">
        <f t="shared" si="6"/>
        <v>17</v>
      </c>
      <c r="P9" s="41">
        <f t="shared" si="0"/>
        <v>50.5</v>
      </c>
      <c r="Q9" s="26">
        <f t="shared" si="1"/>
        <v>25</v>
      </c>
      <c r="R9" s="32">
        <f t="shared" si="7"/>
        <v>291</v>
      </c>
      <c r="S9" s="38">
        <f t="shared" si="8"/>
        <v>10</v>
      </c>
      <c r="T9" s="35">
        <v>10</v>
      </c>
    </row>
    <row r="10" spans="2:20" ht="19.5" thickBot="1">
      <c r="B10" s="17" t="s">
        <v>28</v>
      </c>
      <c r="C10" s="1" t="s">
        <v>35</v>
      </c>
      <c r="D10" s="85" t="s">
        <v>151</v>
      </c>
      <c r="E10" s="55"/>
      <c r="F10" s="21" t="s">
        <v>44</v>
      </c>
      <c r="G10" s="27">
        <v>19</v>
      </c>
      <c r="H10" s="27">
        <v>14</v>
      </c>
      <c r="I10" s="47">
        <f t="shared" si="2"/>
        <v>16</v>
      </c>
      <c r="J10" s="50">
        <f t="shared" si="3"/>
        <v>11</v>
      </c>
      <c r="K10" s="27">
        <v>63.5</v>
      </c>
      <c r="L10" s="27">
        <v>29</v>
      </c>
      <c r="M10" s="47">
        <f t="shared" si="4"/>
        <v>104</v>
      </c>
      <c r="N10" s="50">
        <f t="shared" si="5"/>
        <v>4</v>
      </c>
      <c r="O10" s="44">
        <f t="shared" si="6"/>
        <v>15</v>
      </c>
      <c r="P10" s="41">
        <f t="shared" si="0"/>
        <v>82.5</v>
      </c>
      <c r="Q10" s="26">
        <f t="shared" si="1"/>
        <v>43</v>
      </c>
      <c r="R10" s="32">
        <f t="shared" si="7"/>
        <v>461</v>
      </c>
      <c r="S10" s="38">
        <f t="shared" si="8"/>
        <v>7</v>
      </c>
      <c r="T10" s="35">
        <v>25</v>
      </c>
    </row>
    <row r="11" spans="2:20" ht="19.5" thickBot="1">
      <c r="B11" s="17" t="s">
        <v>30</v>
      </c>
      <c r="C11" s="1" t="s">
        <v>38</v>
      </c>
      <c r="D11" s="85" t="s">
        <v>152</v>
      </c>
      <c r="E11" s="55"/>
      <c r="F11" s="21" t="s">
        <v>45</v>
      </c>
      <c r="G11" s="27">
        <v>20</v>
      </c>
      <c r="H11" s="27">
        <v>10</v>
      </c>
      <c r="I11" s="47">
        <f t="shared" si="2"/>
        <v>25</v>
      </c>
      <c r="J11" s="50">
        <f t="shared" si="3"/>
        <v>10</v>
      </c>
      <c r="K11" s="27">
        <v>26</v>
      </c>
      <c r="L11" s="27">
        <v>14</v>
      </c>
      <c r="M11" s="47">
        <f t="shared" si="4"/>
        <v>40</v>
      </c>
      <c r="N11" s="50">
        <f t="shared" si="5"/>
        <v>9</v>
      </c>
      <c r="O11" s="44">
        <f t="shared" si="6"/>
        <v>19</v>
      </c>
      <c r="P11" s="41">
        <f t="shared" si="0"/>
        <v>46</v>
      </c>
      <c r="Q11" s="26">
        <f t="shared" si="1"/>
        <v>24</v>
      </c>
      <c r="R11" s="32">
        <f t="shared" si="7"/>
        <v>145</v>
      </c>
      <c r="S11" s="38">
        <f t="shared" si="8"/>
        <v>11</v>
      </c>
      <c r="T11" s="35">
        <v>5</v>
      </c>
    </row>
    <row r="12" spans="2:20" ht="19.5" thickBot="1">
      <c r="B12" s="17" t="s">
        <v>31</v>
      </c>
      <c r="C12" s="1" t="s">
        <v>16</v>
      </c>
      <c r="D12" s="85" t="s">
        <v>153</v>
      </c>
      <c r="E12" s="55"/>
      <c r="F12" s="21" t="s">
        <v>46</v>
      </c>
      <c r="G12" s="27">
        <v>34</v>
      </c>
      <c r="H12" s="27">
        <v>16</v>
      </c>
      <c r="I12" s="47">
        <f t="shared" si="2"/>
        <v>89</v>
      </c>
      <c r="J12" s="50">
        <f t="shared" si="3"/>
        <v>5</v>
      </c>
      <c r="K12" s="27">
        <v>25</v>
      </c>
      <c r="L12" s="27">
        <v>11</v>
      </c>
      <c r="M12" s="47">
        <f t="shared" si="4"/>
        <v>26</v>
      </c>
      <c r="N12" s="50">
        <f t="shared" si="5"/>
        <v>10</v>
      </c>
      <c r="O12" s="44">
        <f t="shared" si="6"/>
        <v>15</v>
      </c>
      <c r="P12" s="41">
        <f t="shared" si="0"/>
        <v>59</v>
      </c>
      <c r="Q12" s="26">
        <f t="shared" si="1"/>
        <v>27</v>
      </c>
      <c r="R12" s="32">
        <f t="shared" si="7"/>
        <v>448</v>
      </c>
      <c r="S12" s="38">
        <f t="shared" si="8"/>
        <v>8</v>
      </c>
      <c r="T12" s="35">
        <v>20</v>
      </c>
    </row>
    <row r="13" spans="2:20" ht="19.5" thickBot="1">
      <c r="B13" s="17" t="s">
        <v>32</v>
      </c>
      <c r="C13" s="1" t="s">
        <v>19</v>
      </c>
      <c r="D13" s="85" t="s">
        <v>154</v>
      </c>
      <c r="E13" s="55"/>
      <c r="F13" s="21" t="s">
        <v>47</v>
      </c>
      <c r="G13" s="27">
        <v>60</v>
      </c>
      <c r="H13" s="27">
        <v>39</v>
      </c>
      <c r="I13" s="47">
        <f t="shared" si="2"/>
        <v>119</v>
      </c>
      <c r="J13" s="50">
        <f t="shared" si="3"/>
        <v>3</v>
      </c>
      <c r="K13" s="27">
        <v>22.5</v>
      </c>
      <c r="L13" s="27">
        <v>10</v>
      </c>
      <c r="M13" s="47">
        <f t="shared" si="4"/>
        <v>13</v>
      </c>
      <c r="N13" s="50">
        <f t="shared" si="5"/>
        <v>11</v>
      </c>
      <c r="O13" s="44">
        <f t="shared" si="6"/>
        <v>14</v>
      </c>
      <c r="P13" s="41">
        <f t="shared" si="0"/>
        <v>82.5</v>
      </c>
      <c r="Q13" s="26">
        <f t="shared" si="1"/>
        <v>49</v>
      </c>
      <c r="R13" s="32">
        <f t="shared" si="7"/>
        <v>859</v>
      </c>
      <c r="S13" s="38">
        <f t="shared" si="8"/>
        <v>6</v>
      </c>
      <c r="T13" s="35">
        <v>30</v>
      </c>
    </row>
    <row r="14" spans="2:20" ht="19.5" thickBot="1">
      <c r="B14" s="17" t="s">
        <v>33</v>
      </c>
      <c r="C14" s="1" t="s">
        <v>22</v>
      </c>
      <c r="D14" s="5" t="s">
        <v>155</v>
      </c>
      <c r="E14" s="55" t="s">
        <v>169</v>
      </c>
      <c r="F14" s="21" t="s">
        <v>48</v>
      </c>
      <c r="G14" s="27">
        <v>10.1</v>
      </c>
      <c r="H14" s="27">
        <v>6</v>
      </c>
      <c r="I14" s="47">
        <f t="shared" si="2"/>
        <v>0</v>
      </c>
      <c r="J14" s="50">
        <f t="shared" si="3"/>
        <v>12</v>
      </c>
      <c r="K14" s="27">
        <v>14</v>
      </c>
      <c r="L14" s="27">
        <v>6</v>
      </c>
      <c r="M14" s="47">
        <f t="shared" si="4"/>
        <v>0</v>
      </c>
      <c r="N14" s="50">
        <f t="shared" si="5"/>
        <v>12</v>
      </c>
      <c r="O14" s="44">
        <f t="shared" si="6"/>
        <v>24</v>
      </c>
      <c r="P14" s="41">
        <f t="shared" si="0"/>
        <v>24.1</v>
      </c>
      <c r="Q14" s="26">
        <f t="shared" si="1"/>
        <v>12</v>
      </c>
      <c r="R14" s="32">
        <f t="shared" si="7"/>
        <v>0</v>
      </c>
      <c r="S14" s="38">
        <f t="shared" si="8"/>
        <v>12</v>
      </c>
      <c r="T14" s="35">
        <v>0</v>
      </c>
    </row>
    <row r="15" spans="2:20" ht="19.5" thickBot="1">
      <c r="B15" s="18" t="s">
        <v>34</v>
      </c>
      <c r="C15" s="19" t="s">
        <v>25</v>
      </c>
      <c r="D15" s="87" t="s">
        <v>156</v>
      </c>
      <c r="E15" s="56"/>
      <c r="F15" s="22" t="s">
        <v>37</v>
      </c>
      <c r="G15" s="27">
        <v>32</v>
      </c>
      <c r="H15" s="27">
        <v>19</v>
      </c>
      <c r="I15" s="48">
        <f t="shared" si="2"/>
        <v>78</v>
      </c>
      <c r="J15" s="51">
        <f t="shared" si="3"/>
        <v>6</v>
      </c>
      <c r="K15" s="27">
        <v>55.5</v>
      </c>
      <c r="L15" s="27">
        <v>25</v>
      </c>
      <c r="M15" s="48">
        <f t="shared" si="4"/>
        <v>90</v>
      </c>
      <c r="N15" s="51">
        <f t="shared" si="5"/>
        <v>5</v>
      </c>
      <c r="O15" s="45">
        <f t="shared" si="6"/>
        <v>11</v>
      </c>
      <c r="P15" s="42">
        <f t="shared" si="0"/>
        <v>87.5</v>
      </c>
      <c r="Q15" s="30">
        <f t="shared" si="1"/>
        <v>44</v>
      </c>
      <c r="R15" s="33">
        <f t="shared" si="7"/>
        <v>1014</v>
      </c>
      <c r="S15" s="39">
        <f t="shared" si="8"/>
        <v>5</v>
      </c>
      <c r="T15" s="36">
        <v>35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78</v>
      </c>
      <c r="K16" s="84"/>
      <c r="L16" s="84"/>
      <c r="M16" s="84"/>
      <c r="N16" s="84">
        <f>SUM(N4:N15)</f>
        <v>78</v>
      </c>
      <c r="O16" s="84">
        <f>SUM(O4:O15)</f>
        <v>156</v>
      </c>
      <c r="P16" s="84"/>
      <c r="Q16" s="84"/>
      <c r="R16" s="84"/>
      <c r="S16" s="84"/>
      <c r="T16" s="84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25.8515625" style="0" customWidth="1"/>
    <col min="5" max="5" width="7.57421875" style="0" customWidth="1"/>
    <col min="6" max="6" width="6.7109375" style="0" hidden="1" customWidth="1"/>
    <col min="7" max="7" width="7.140625" style="0" customWidth="1"/>
    <col min="8" max="8" width="7.421875" style="0" customWidth="1"/>
    <col min="9" max="9" width="10.28125" style="0" hidden="1" customWidth="1"/>
    <col min="10" max="10" width="8.28125" style="0" customWidth="1"/>
    <col min="11" max="11" width="7.421875" style="0" customWidth="1"/>
    <col min="12" max="12" width="7.140625" style="0" customWidth="1"/>
    <col min="13" max="13" width="0" style="0" hidden="1" customWidth="1"/>
    <col min="14" max="14" width="8.421875" style="0" customWidth="1"/>
    <col min="15" max="15" width="8.00390625" style="0" customWidth="1"/>
    <col min="16" max="16" width="7.28125" style="0" customWidth="1"/>
    <col min="17" max="17" width="7.140625" style="0" customWidth="1"/>
    <col min="18" max="18" width="0" style="0" hidden="1" customWidth="1"/>
    <col min="19" max="19" width="8.421875" style="0" customWidth="1"/>
    <col min="20" max="20" width="7.57421875" style="0" customWidth="1"/>
  </cols>
  <sheetData>
    <row r="1" ht="13.5" thickBot="1"/>
    <row r="2" spans="2:20" ht="18.75" customHeight="1" thickBot="1">
      <c r="B2" s="127" t="s">
        <v>114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51.75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 t="s">
        <v>62</v>
      </c>
      <c r="C4" s="15" t="s">
        <v>39</v>
      </c>
      <c r="D4" s="16" t="s">
        <v>157</v>
      </c>
      <c r="E4" s="54"/>
      <c r="F4" s="20" t="s">
        <v>16</v>
      </c>
      <c r="G4" s="27">
        <v>18.5</v>
      </c>
      <c r="H4" s="27">
        <v>9</v>
      </c>
      <c r="I4" s="46">
        <f>COUNTIF(G$4:G$15,"&lt;"&amp;G4)*ROWS(G$4:G$15)+COUNTIF(H$4:H$15,"&lt;"&amp;H4)</f>
        <v>0</v>
      </c>
      <c r="J4" s="49">
        <f>IF(COUNTIF(I$4:I$15,I4)&gt;1,RANK(I4,I$4:I$15,0)+(COUNT(I$4:I$15)+1-RANK(I4,I$4:I$15,0)-RANK(I4,I$4:I$15,1))/2,RANK(I4,I$4:I$15,0)+(COUNT(I$4:I$15)+1-RANK(I4,I$4:I$15,0)-RANK(I4,I$4:I$15,1)))</f>
        <v>12</v>
      </c>
      <c r="K4" s="27">
        <v>55.5</v>
      </c>
      <c r="L4" s="27">
        <v>24</v>
      </c>
      <c r="M4" s="46">
        <f>COUNTIF(K$4:K$15,"&lt;"&amp;K4)*ROWS(K$4:K$15)+COUNTIF(L$4:L$15,"&lt;"&amp;L4)</f>
        <v>143</v>
      </c>
      <c r="N4" s="49">
        <f>IF(COUNTIF(M$4:M$15,M4)&gt;1,RANK(M4,M$4:M$15,0)+(COUNT(M$4:M$15)+1-RANK(M4,M$4:M$15,0)-RANK(M4,M$4:M$15,1))/2,RANK(M4,M$4:M$15,0)+(COUNT(M$4:M$15)+1-RANK(M4,M$4:M$15,0)-RANK(M4,M$4:M$15,1)))</f>
        <v>1</v>
      </c>
      <c r="O4" s="43">
        <f>SUM(J4,N4)</f>
        <v>13</v>
      </c>
      <c r="P4" s="40">
        <f aca="true" t="shared" si="0" ref="P4:P15">SUM(K4,G4)</f>
        <v>74</v>
      </c>
      <c r="Q4" s="29">
        <f aca="true" t="shared" si="1" ref="Q4:Q15">SUM(L4,H4)</f>
        <v>33</v>
      </c>
      <c r="R4" s="31">
        <f>(COUNTIF(O$4:O$15,"&gt;"&amp;O4)*ROWS(O$4:O$14)+COUNTIF(P$4:P$15,"&lt;"&amp;P4))*ROWS(O$4:O$15)+COUNTIF(Q$4:Q$15,"&lt;"&amp;Q4)</f>
        <v>723</v>
      </c>
      <c r="S4" s="37">
        <f>IF(COUNTIF(R$4:R$15,R4)&gt;1,RANK(R4,R$4:R$15,0)+(COUNT(R$4:R$15)+1-RANK(R4,R$4:R$15,0)-RANK(R4,R$4:R$15,1))/2,RANK(R4,R$4:R$15,0)+(COUNT(R$4:R$15)+1-RANK(R4,R$4:R$15,0)-RANK(R4,R$4:R$15,1)))</f>
        <v>7</v>
      </c>
      <c r="T4" s="34">
        <v>20</v>
      </c>
    </row>
    <row r="5" spans="2:20" ht="19.5" thickBot="1">
      <c r="B5" s="17" t="s">
        <v>45</v>
      </c>
      <c r="C5" s="1" t="s">
        <v>40</v>
      </c>
      <c r="D5" s="85" t="s">
        <v>158</v>
      </c>
      <c r="E5" s="55"/>
      <c r="F5" s="21" t="s">
        <v>19</v>
      </c>
      <c r="G5" s="27">
        <v>56</v>
      </c>
      <c r="H5" s="27">
        <v>37</v>
      </c>
      <c r="I5" s="47">
        <f aca="true" t="shared" si="2" ref="I5:I15">COUNTIF(G$4:G$15,"&lt;"&amp;G5)*ROWS(G$4:G$15)+COUNTIF(H$4:H$15,"&lt;"&amp;H5)</f>
        <v>106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7">
        <v>37.5</v>
      </c>
      <c r="L5" s="27">
        <v>18</v>
      </c>
      <c r="M5" s="47">
        <f aca="true" t="shared" si="4" ref="M5:M15">COUNTIF(K$4:K$15,"&lt;"&amp;K5)*ROWS(K$4:K$15)+COUNTIF(L$4:L$15,"&lt;"&amp;L5)</f>
        <v>127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4">
        <f aca="true" t="shared" si="6" ref="O5:O15">SUM(J5,N5)</f>
        <v>6</v>
      </c>
      <c r="P5" s="41">
        <f t="shared" si="0"/>
        <v>93.5</v>
      </c>
      <c r="Q5" s="26">
        <f t="shared" si="1"/>
        <v>55</v>
      </c>
      <c r="R5" s="32">
        <f aca="true" t="shared" si="7" ref="R5:R15">(COUNTIF(O$4:O$15,"&gt;"&amp;O5)*ROWS(O$4:O$14)+COUNTIF(P$4:P$15,"&lt;"&amp;P5))*ROWS(O$4:O$15)+COUNTIF(Q$4:Q$15,"&lt;"&amp;Q5)</f>
        <v>1570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35">
        <v>50</v>
      </c>
    </row>
    <row r="6" spans="2:20" ht="19.5" thickBot="1">
      <c r="B6" s="17" t="s">
        <v>46</v>
      </c>
      <c r="C6" s="1" t="s">
        <v>41</v>
      </c>
      <c r="D6" s="85" t="s">
        <v>159</v>
      </c>
      <c r="E6" s="55"/>
      <c r="F6" s="21" t="s">
        <v>22</v>
      </c>
      <c r="G6" s="27">
        <v>46</v>
      </c>
      <c r="H6" s="27">
        <v>22</v>
      </c>
      <c r="I6" s="47">
        <f t="shared" si="2"/>
        <v>77</v>
      </c>
      <c r="J6" s="50">
        <f t="shared" si="3"/>
        <v>6</v>
      </c>
      <c r="K6" s="27">
        <v>32</v>
      </c>
      <c r="L6" s="27">
        <v>17</v>
      </c>
      <c r="M6" s="47">
        <f t="shared" si="4"/>
        <v>102</v>
      </c>
      <c r="N6" s="50">
        <f t="shared" si="5"/>
        <v>4</v>
      </c>
      <c r="O6" s="44">
        <f t="shared" si="6"/>
        <v>10</v>
      </c>
      <c r="P6" s="41">
        <f t="shared" si="0"/>
        <v>78</v>
      </c>
      <c r="Q6" s="26">
        <f t="shared" si="1"/>
        <v>39</v>
      </c>
      <c r="R6" s="32">
        <f t="shared" si="7"/>
        <v>1026</v>
      </c>
      <c r="S6" s="38">
        <f t="shared" si="8"/>
        <v>4</v>
      </c>
      <c r="T6" s="35">
        <v>35</v>
      </c>
    </row>
    <row r="7" spans="2:20" ht="19.5" thickBot="1">
      <c r="B7" s="17" t="s">
        <v>47</v>
      </c>
      <c r="C7" s="1" t="s">
        <v>42</v>
      </c>
      <c r="D7" s="93" t="s">
        <v>160</v>
      </c>
      <c r="E7" s="94"/>
      <c r="F7" s="21" t="s">
        <v>25</v>
      </c>
      <c r="G7" s="27">
        <v>89.5</v>
      </c>
      <c r="H7" s="27">
        <v>43</v>
      </c>
      <c r="I7" s="47">
        <f t="shared" si="2"/>
        <v>143</v>
      </c>
      <c r="J7" s="50">
        <f t="shared" si="3"/>
        <v>1</v>
      </c>
      <c r="K7" s="27">
        <v>21.5</v>
      </c>
      <c r="L7" s="27">
        <v>12</v>
      </c>
      <c r="M7" s="47">
        <f t="shared" si="4"/>
        <v>39</v>
      </c>
      <c r="N7" s="50">
        <f t="shared" si="5"/>
        <v>9</v>
      </c>
      <c r="O7" s="44">
        <f t="shared" si="6"/>
        <v>10</v>
      </c>
      <c r="P7" s="41">
        <f t="shared" si="0"/>
        <v>111</v>
      </c>
      <c r="Q7" s="26">
        <f t="shared" si="1"/>
        <v>55</v>
      </c>
      <c r="R7" s="32">
        <f t="shared" si="7"/>
        <v>1066</v>
      </c>
      <c r="S7" s="38">
        <f t="shared" si="8"/>
        <v>3</v>
      </c>
      <c r="T7" s="35">
        <v>40</v>
      </c>
    </row>
    <row r="8" spans="2:20" ht="19.5" thickBot="1">
      <c r="B8" s="17" t="s">
        <v>48</v>
      </c>
      <c r="C8" s="1" t="s">
        <v>43</v>
      </c>
      <c r="D8" s="85" t="s">
        <v>161</v>
      </c>
      <c r="E8" s="55"/>
      <c r="F8" s="21" t="s">
        <v>28</v>
      </c>
      <c r="G8" s="27">
        <v>57.6</v>
      </c>
      <c r="H8" s="27">
        <v>29</v>
      </c>
      <c r="I8" s="47">
        <f t="shared" si="2"/>
        <v>115</v>
      </c>
      <c r="J8" s="50">
        <f t="shared" si="3"/>
        <v>3</v>
      </c>
      <c r="K8" s="27">
        <v>17</v>
      </c>
      <c r="L8" s="27">
        <v>10</v>
      </c>
      <c r="M8" s="47">
        <f t="shared" si="4"/>
        <v>26</v>
      </c>
      <c r="N8" s="50">
        <f t="shared" si="5"/>
        <v>10</v>
      </c>
      <c r="O8" s="44">
        <f t="shared" si="6"/>
        <v>13</v>
      </c>
      <c r="P8" s="41">
        <f t="shared" si="0"/>
        <v>74.6</v>
      </c>
      <c r="Q8" s="26">
        <f t="shared" si="1"/>
        <v>39</v>
      </c>
      <c r="R8" s="32">
        <f t="shared" si="7"/>
        <v>750</v>
      </c>
      <c r="S8" s="38">
        <f t="shared" si="8"/>
        <v>6</v>
      </c>
      <c r="T8" s="35">
        <v>25</v>
      </c>
    </row>
    <row r="9" spans="2:20" ht="19.5" thickBot="1">
      <c r="B9" s="17" t="s">
        <v>37</v>
      </c>
      <c r="C9" s="1" t="s">
        <v>85</v>
      </c>
      <c r="D9" s="86" t="s">
        <v>162</v>
      </c>
      <c r="E9" s="55"/>
      <c r="F9" s="21" t="s">
        <v>30</v>
      </c>
      <c r="G9" s="27">
        <v>30</v>
      </c>
      <c r="H9" s="27">
        <v>14</v>
      </c>
      <c r="I9" s="47">
        <f t="shared" si="2"/>
        <v>39</v>
      </c>
      <c r="J9" s="50">
        <f t="shared" si="3"/>
        <v>9</v>
      </c>
      <c r="K9" s="27">
        <v>28.5</v>
      </c>
      <c r="L9" s="27">
        <v>15</v>
      </c>
      <c r="M9" s="47">
        <f t="shared" si="4"/>
        <v>52</v>
      </c>
      <c r="N9" s="50">
        <f t="shared" si="5"/>
        <v>8</v>
      </c>
      <c r="O9" s="44">
        <f t="shared" si="6"/>
        <v>17</v>
      </c>
      <c r="P9" s="41">
        <f t="shared" si="0"/>
        <v>58.5</v>
      </c>
      <c r="Q9" s="26">
        <f t="shared" si="1"/>
        <v>29</v>
      </c>
      <c r="R9" s="32">
        <f t="shared" si="7"/>
        <v>157</v>
      </c>
      <c r="S9" s="38">
        <f t="shared" si="8"/>
        <v>11</v>
      </c>
      <c r="T9" s="35">
        <v>5</v>
      </c>
    </row>
    <row r="10" spans="2:20" ht="19.5" thickBot="1">
      <c r="B10" s="17" t="s">
        <v>39</v>
      </c>
      <c r="C10" s="1" t="s">
        <v>44</v>
      </c>
      <c r="D10" s="85" t="s">
        <v>163</v>
      </c>
      <c r="E10" s="55" t="s">
        <v>169</v>
      </c>
      <c r="F10" s="21" t="s">
        <v>31</v>
      </c>
      <c r="G10" s="27">
        <v>54.5</v>
      </c>
      <c r="H10" s="27">
        <v>30</v>
      </c>
      <c r="I10" s="47">
        <f t="shared" si="2"/>
        <v>92</v>
      </c>
      <c r="J10" s="50">
        <f t="shared" si="3"/>
        <v>5</v>
      </c>
      <c r="K10" s="27">
        <v>14.5</v>
      </c>
      <c r="L10" s="27">
        <v>7</v>
      </c>
      <c r="M10" s="47">
        <f t="shared" si="4"/>
        <v>12</v>
      </c>
      <c r="N10" s="50">
        <f t="shared" si="5"/>
        <v>11</v>
      </c>
      <c r="O10" s="44">
        <f t="shared" si="6"/>
        <v>16</v>
      </c>
      <c r="P10" s="41">
        <f t="shared" si="0"/>
        <v>69</v>
      </c>
      <c r="Q10" s="26">
        <f t="shared" si="1"/>
        <v>37</v>
      </c>
      <c r="R10" s="32">
        <f t="shared" si="7"/>
        <v>317</v>
      </c>
      <c r="S10" s="38">
        <f t="shared" si="8"/>
        <v>9</v>
      </c>
      <c r="T10" s="35">
        <v>0</v>
      </c>
    </row>
    <row r="11" spans="2:20" ht="19.5" thickBot="1">
      <c r="B11" s="17" t="s">
        <v>40</v>
      </c>
      <c r="C11" s="1" t="s">
        <v>45</v>
      </c>
      <c r="D11" s="85" t="s">
        <v>164</v>
      </c>
      <c r="E11" s="55"/>
      <c r="F11" s="21" t="s">
        <v>32</v>
      </c>
      <c r="G11" s="27">
        <v>66.5</v>
      </c>
      <c r="H11" s="27">
        <v>34</v>
      </c>
      <c r="I11" s="47">
        <f t="shared" si="2"/>
        <v>129</v>
      </c>
      <c r="J11" s="50">
        <f t="shared" si="3"/>
        <v>2</v>
      </c>
      <c r="K11" s="27">
        <v>30.5</v>
      </c>
      <c r="L11" s="27">
        <v>18</v>
      </c>
      <c r="M11" s="47">
        <f t="shared" si="4"/>
        <v>79</v>
      </c>
      <c r="N11" s="50">
        <f t="shared" si="5"/>
        <v>6</v>
      </c>
      <c r="O11" s="44">
        <f t="shared" si="6"/>
        <v>8</v>
      </c>
      <c r="P11" s="41">
        <f t="shared" si="0"/>
        <v>97</v>
      </c>
      <c r="Q11" s="26">
        <f t="shared" si="1"/>
        <v>52</v>
      </c>
      <c r="R11" s="32">
        <f t="shared" si="7"/>
        <v>1449</v>
      </c>
      <c r="S11" s="38">
        <f t="shared" si="8"/>
        <v>2</v>
      </c>
      <c r="T11" s="35">
        <v>45</v>
      </c>
    </row>
    <row r="12" spans="2:20" ht="19.5" thickBot="1">
      <c r="B12" s="17" t="s">
        <v>41</v>
      </c>
      <c r="C12" s="1" t="s">
        <v>46</v>
      </c>
      <c r="D12" s="85" t="s">
        <v>165</v>
      </c>
      <c r="E12" s="55"/>
      <c r="F12" s="21" t="s">
        <v>33</v>
      </c>
      <c r="G12" s="27">
        <v>38.5</v>
      </c>
      <c r="H12" s="27">
        <v>24</v>
      </c>
      <c r="I12" s="47">
        <f t="shared" si="2"/>
        <v>66</v>
      </c>
      <c r="J12" s="50">
        <f t="shared" si="3"/>
        <v>7</v>
      </c>
      <c r="K12" s="27">
        <v>35.5</v>
      </c>
      <c r="L12" s="27">
        <v>20</v>
      </c>
      <c r="M12" s="47">
        <f t="shared" si="4"/>
        <v>118</v>
      </c>
      <c r="N12" s="50">
        <f t="shared" si="5"/>
        <v>3</v>
      </c>
      <c r="O12" s="44">
        <f t="shared" si="6"/>
        <v>10</v>
      </c>
      <c r="P12" s="41">
        <f t="shared" si="0"/>
        <v>74</v>
      </c>
      <c r="Q12" s="26">
        <f t="shared" si="1"/>
        <v>44</v>
      </c>
      <c r="R12" s="32">
        <f t="shared" si="7"/>
        <v>992</v>
      </c>
      <c r="S12" s="38">
        <f t="shared" si="8"/>
        <v>5</v>
      </c>
      <c r="T12" s="35">
        <v>30</v>
      </c>
    </row>
    <row r="13" spans="2:20" ht="19.5" thickBot="1">
      <c r="B13" s="17" t="s">
        <v>42</v>
      </c>
      <c r="C13" s="1" t="s">
        <v>47</v>
      </c>
      <c r="D13" s="85" t="s">
        <v>166</v>
      </c>
      <c r="E13" s="55"/>
      <c r="F13" s="21" t="s">
        <v>34</v>
      </c>
      <c r="G13" s="27">
        <v>23</v>
      </c>
      <c r="H13" s="27">
        <v>13</v>
      </c>
      <c r="I13" s="47">
        <f t="shared" si="2"/>
        <v>14</v>
      </c>
      <c r="J13" s="50">
        <f t="shared" si="3"/>
        <v>11</v>
      </c>
      <c r="K13" s="27">
        <v>31.5</v>
      </c>
      <c r="L13" s="27">
        <v>19</v>
      </c>
      <c r="M13" s="47">
        <f t="shared" si="4"/>
        <v>93</v>
      </c>
      <c r="N13" s="50">
        <f t="shared" si="5"/>
        <v>5</v>
      </c>
      <c r="O13" s="44">
        <f t="shared" si="6"/>
        <v>16</v>
      </c>
      <c r="P13" s="41">
        <f t="shared" si="0"/>
        <v>54.5</v>
      </c>
      <c r="Q13" s="26">
        <f t="shared" si="1"/>
        <v>32</v>
      </c>
      <c r="R13" s="32">
        <f t="shared" si="7"/>
        <v>278</v>
      </c>
      <c r="S13" s="38">
        <f t="shared" si="8"/>
        <v>10</v>
      </c>
      <c r="T13" s="35">
        <v>10</v>
      </c>
    </row>
    <row r="14" spans="2:20" ht="19.5" thickBot="1">
      <c r="B14" s="17" t="s">
        <v>43</v>
      </c>
      <c r="C14" s="1" t="s">
        <v>48</v>
      </c>
      <c r="D14" s="5" t="s">
        <v>167</v>
      </c>
      <c r="E14" s="55"/>
      <c r="F14" s="21" t="s">
        <v>35</v>
      </c>
      <c r="G14" s="27">
        <v>32</v>
      </c>
      <c r="H14" s="27">
        <v>18</v>
      </c>
      <c r="I14" s="47">
        <f t="shared" si="2"/>
        <v>52</v>
      </c>
      <c r="J14" s="50">
        <f t="shared" si="3"/>
        <v>8</v>
      </c>
      <c r="K14" s="27">
        <v>29</v>
      </c>
      <c r="L14" s="27">
        <v>15</v>
      </c>
      <c r="M14" s="47">
        <f t="shared" si="4"/>
        <v>64</v>
      </c>
      <c r="N14" s="50">
        <f t="shared" si="5"/>
        <v>7</v>
      </c>
      <c r="O14" s="44">
        <f t="shared" si="6"/>
        <v>15</v>
      </c>
      <c r="P14" s="41">
        <f t="shared" si="0"/>
        <v>61</v>
      </c>
      <c r="Q14" s="26">
        <f t="shared" si="1"/>
        <v>33</v>
      </c>
      <c r="R14" s="32">
        <f t="shared" si="7"/>
        <v>567</v>
      </c>
      <c r="S14" s="38">
        <f t="shared" si="8"/>
        <v>8</v>
      </c>
      <c r="T14" s="35">
        <v>15</v>
      </c>
    </row>
    <row r="15" spans="2:20" ht="19.5" thickBot="1">
      <c r="B15" s="18" t="s">
        <v>36</v>
      </c>
      <c r="C15" s="19" t="s">
        <v>37</v>
      </c>
      <c r="D15" s="87" t="s">
        <v>168</v>
      </c>
      <c r="E15" s="56" t="s">
        <v>169</v>
      </c>
      <c r="F15" s="22" t="s">
        <v>38</v>
      </c>
      <c r="G15" s="27">
        <v>23.5</v>
      </c>
      <c r="H15" s="27">
        <v>12</v>
      </c>
      <c r="I15" s="48">
        <f t="shared" si="2"/>
        <v>25</v>
      </c>
      <c r="J15" s="51">
        <f t="shared" si="3"/>
        <v>10</v>
      </c>
      <c r="K15" s="27">
        <v>11.5</v>
      </c>
      <c r="L15" s="27">
        <v>7</v>
      </c>
      <c r="M15" s="48">
        <f t="shared" si="4"/>
        <v>0</v>
      </c>
      <c r="N15" s="51">
        <f t="shared" si="5"/>
        <v>12</v>
      </c>
      <c r="O15" s="45">
        <f t="shared" si="6"/>
        <v>22</v>
      </c>
      <c r="P15" s="42">
        <f t="shared" si="0"/>
        <v>35</v>
      </c>
      <c r="Q15" s="30">
        <f t="shared" si="1"/>
        <v>19</v>
      </c>
      <c r="R15" s="33">
        <f t="shared" si="7"/>
        <v>0</v>
      </c>
      <c r="S15" s="39">
        <f t="shared" si="8"/>
        <v>12</v>
      </c>
      <c r="T15" s="36">
        <v>0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78</v>
      </c>
      <c r="K16" s="84"/>
      <c r="L16" s="84"/>
      <c r="M16" s="84"/>
      <c r="N16" s="84">
        <f>SUM(N4:N15)</f>
        <v>78</v>
      </c>
      <c r="O16" s="84">
        <f>SUM(O4:O15)</f>
        <v>156</v>
      </c>
      <c r="P16" s="84"/>
      <c r="Q16" s="84"/>
      <c r="R16" s="84"/>
      <c r="S16" s="84"/>
      <c r="T16" s="84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A51" sqref="AA51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33.00390625" style="0" customWidth="1"/>
    <col min="4" max="4" width="13.00390625" style="0" hidden="1" customWidth="1"/>
    <col min="5" max="5" width="11.57421875" style="0" hidden="1" customWidth="1"/>
    <col min="6" max="6" width="8.28125" style="0" hidden="1" customWidth="1"/>
    <col min="7" max="7" width="11.57421875" style="0" hidden="1" customWidth="1"/>
    <col min="8" max="8" width="12.140625" style="0" hidden="1" customWidth="1"/>
    <col min="9" max="10" width="12.28125" style="0" hidden="1" customWidth="1"/>
    <col min="11" max="11" width="0.9921875" style="0" hidden="1" customWidth="1"/>
    <col min="12" max="15" width="12.28125" style="0" hidden="1" customWidth="1"/>
    <col min="16" max="16" width="9.7109375" style="0" customWidth="1"/>
    <col min="17" max="17" width="10.57421875" style="0" customWidth="1"/>
    <col min="18" max="18" width="8.00390625" style="0" customWidth="1"/>
    <col min="19" max="19" width="7.57421875" style="0" customWidth="1"/>
    <col min="20" max="20" width="7.8515625" style="0" customWidth="1"/>
    <col min="21" max="21" width="0" style="0" hidden="1" customWidth="1"/>
    <col min="22" max="22" width="13.421875" style="0" customWidth="1"/>
    <col min="23" max="24" width="0" style="0" hidden="1" customWidth="1"/>
    <col min="27" max="27" width="12.7109375" style="0" customWidth="1"/>
  </cols>
  <sheetData>
    <row r="1" ht="13.5" thickBot="1">
      <c r="A1" s="3"/>
    </row>
    <row r="2" spans="1:20" ht="54" customHeight="1" thickBot="1">
      <c r="A2" s="3"/>
      <c r="B2" s="131" t="s">
        <v>115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2"/>
      <c r="T2" s="134"/>
    </row>
    <row r="3" spans="1:27" ht="16.5" customHeight="1" thickBot="1">
      <c r="A3" s="3"/>
      <c r="B3" s="140" t="s">
        <v>63</v>
      </c>
      <c r="C3" s="129" t="s">
        <v>107</v>
      </c>
      <c r="D3" s="135" t="s">
        <v>64</v>
      </c>
      <c r="E3" s="136"/>
      <c r="F3" s="136"/>
      <c r="G3" s="137" t="s">
        <v>65</v>
      </c>
      <c r="H3" s="136"/>
      <c r="I3" s="138"/>
      <c r="J3" s="135" t="s">
        <v>66</v>
      </c>
      <c r="K3" s="136"/>
      <c r="L3" s="136"/>
      <c r="M3" s="137" t="s">
        <v>67</v>
      </c>
      <c r="N3" s="136"/>
      <c r="O3" s="136"/>
      <c r="P3" s="142" t="s">
        <v>69</v>
      </c>
      <c r="Q3" s="144" t="s">
        <v>108</v>
      </c>
      <c r="R3" s="146" t="s">
        <v>109</v>
      </c>
      <c r="S3" s="148" t="s">
        <v>68</v>
      </c>
      <c r="T3" s="129" t="s">
        <v>103</v>
      </c>
      <c r="U3" s="2" t="s">
        <v>70</v>
      </c>
      <c r="V3" s="3"/>
      <c r="W3" s="2" t="s">
        <v>71</v>
      </c>
      <c r="X3" s="2" t="s">
        <v>72</v>
      </c>
      <c r="Y3" s="3"/>
      <c r="Z3" s="3"/>
      <c r="AA3" s="3"/>
    </row>
    <row r="4" spans="1:27" ht="48" customHeight="1" thickBot="1">
      <c r="A4" s="3"/>
      <c r="B4" s="141"/>
      <c r="C4" s="139"/>
      <c r="D4" s="57" t="s">
        <v>69</v>
      </c>
      <c r="E4" s="53" t="s">
        <v>92</v>
      </c>
      <c r="F4" s="53" t="s">
        <v>93</v>
      </c>
      <c r="G4" s="59" t="s">
        <v>69</v>
      </c>
      <c r="H4" s="53" t="s">
        <v>92</v>
      </c>
      <c r="I4" s="58" t="s">
        <v>93</v>
      </c>
      <c r="J4" s="57" t="s">
        <v>69</v>
      </c>
      <c r="K4" s="53" t="s">
        <v>92</v>
      </c>
      <c r="L4" s="53" t="s">
        <v>93</v>
      </c>
      <c r="M4" s="59" t="s">
        <v>69</v>
      </c>
      <c r="N4" s="53" t="s">
        <v>92</v>
      </c>
      <c r="O4" s="53" t="s">
        <v>93</v>
      </c>
      <c r="P4" s="143"/>
      <c r="Q4" s="145"/>
      <c r="R4" s="147"/>
      <c r="S4" s="149"/>
      <c r="T4" s="130"/>
      <c r="U4" s="2"/>
      <c r="V4" s="3"/>
      <c r="W4" s="2"/>
      <c r="X4" s="2"/>
      <c r="Y4" s="3"/>
      <c r="Z4" s="3"/>
      <c r="AA4" s="3"/>
    </row>
    <row r="5" spans="1:27" ht="18.75" thickBot="1">
      <c r="A5" s="3"/>
      <c r="B5" s="62" t="s">
        <v>73</v>
      </c>
      <c r="C5" s="16" t="s">
        <v>121</v>
      </c>
      <c r="D5" s="68">
        <f>LOOKUP(Sobota_I_kolo_sekt_A!S4,Sobota_I_kolo_sekt_A!S4)</f>
        <v>12</v>
      </c>
      <c r="E5" s="66">
        <f>LOOKUP(Sobota_I_kolo_sekt_A!Q4,Sobota_I_kolo_sekt_A!Q4)</f>
        <v>4</v>
      </c>
      <c r="F5" s="69">
        <f>LOOKUP(Sobota_I_kolo_sekt_A!P4,Sobota_I_kolo_sekt_A!P4)</f>
        <v>5</v>
      </c>
      <c r="G5" s="65"/>
      <c r="H5" s="66"/>
      <c r="I5" s="69"/>
      <c r="J5" s="65"/>
      <c r="K5" s="66"/>
      <c r="L5" s="67"/>
      <c r="M5" s="68"/>
      <c r="N5" s="66"/>
      <c r="O5" s="67"/>
      <c r="P5" s="96">
        <f>Sobota_I_kolo_sekt_A!S4</f>
        <v>12</v>
      </c>
      <c r="Q5" s="60">
        <f>Sobota_I_kolo_sekt_A!O4</f>
        <v>23</v>
      </c>
      <c r="R5" s="115">
        <f>Sobota_I_kolo_sekt_A!Q4</f>
        <v>4</v>
      </c>
      <c r="S5" s="116">
        <f>Sobota_I_kolo_sekt_A!P4</f>
        <v>5</v>
      </c>
      <c r="T5" s="70">
        <v>47</v>
      </c>
      <c r="U5">
        <v>44</v>
      </c>
      <c r="V5" s="3" t="s">
        <v>14</v>
      </c>
      <c r="W5" s="3">
        <v>18</v>
      </c>
      <c r="X5" s="3">
        <v>27</v>
      </c>
      <c r="Y5" s="3"/>
      <c r="Z5" s="3"/>
      <c r="AA5" s="3"/>
    </row>
    <row r="6" spans="1:27" ht="18.75" thickBot="1">
      <c r="A6" s="3"/>
      <c r="B6" s="63" t="s">
        <v>74</v>
      </c>
      <c r="C6" s="85" t="s">
        <v>122</v>
      </c>
      <c r="D6" s="74">
        <f>LOOKUP(Sobota_I_kolo_sekt_A!S5,Sobota_I_kolo_sekt_A!S5)</f>
        <v>8</v>
      </c>
      <c r="E6" s="72">
        <f>LOOKUP(Sobota_I_kolo_sekt_A!Q5,Sobota_I_kolo_sekt_A!Q5)</f>
        <v>17</v>
      </c>
      <c r="F6" s="75">
        <f>LOOKUP(Sobota_I_kolo_sekt_A!P5,Sobota_I_kolo_sekt_A!P5)</f>
        <v>29</v>
      </c>
      <c r="G6" s="71"/>
      <c r="H6" s="72"/>
      <c r="I6" s="75"/>
      <c r="J6" s="71"/>
      <c r="K6" s="72"/>
      <c r="L6" s="73"/>
      <c r="M6" s="74"/>
      <c r="N6" s="72"/>
      <c r="O6" s="73"/>
      <c r="P6" s="95">
        <f>Sobota_I_kolo_sekt_A!S5</f>
        <v>8</v>
      </c>
      <c r="Q6" s="61">
        <f>Sobota_I_kolo_sekt_A!O5</f>
        <v>15</v>
      </c>
      <c r="R6" s="115">
        <f>Sobota_I_kolo_sekt_A!Q5</f>
        <v>17</v>
      </c>
      <c r="S6" s="116">
        <f>Sobota_I_kolo_sekt_A!P5</f>
        <v>29</v>
      </c>
      <c r="T6" s="76">
        <v>31</v>
      </c>
      <c r="U6" s="4">
        <v>30</v>
      </c>
      <c r="V6" s="3"/>
      <c r="W6" s="3">
        <v>23</v>
      </c>
      <c r="X6" s="3">
        <v>11</v>
      </c>
      <c r="Y6" s="3"/>
      <c r="Z6" s="3"/>
      <c r="AA6" s="3"/>
    </row>
    <row r="7" spans="1:27" ht="18.75" thickBot="1">
      <c r="A7" s="3"/>
      <c r="B7" s="63" t="s">
        <v>75</v>
      </c>
      <c r="C7" s="85" t="s">
        <v>123</v>
      </c>
      <c r="D7" s="74">
        <f>LOOKUP(Sobota_I_kolo_sekt_A!S6,Sobota_I_kolo_sekt_A!S6)</f>
        <v>4</v>
      </c>
      <c r="E7" s="72">
        <f>LOOKUP(Sobota_I_kolo_sekt_A!Q6,Sobota_I_kolo_sekt_A!Q6)</f>
        <v>31</v>
      </c>
      <c r="F7" s="75">
        <f>LOOKUP(Sobota_I_kolo_sekt_A!P6,Sobota_I_kolo_sekt_A!P6)</f>
        <v>49.5</v>
      </c>
      <c r="G7" s="71"/>
      <c r="H7" s="72"/>
      <c r="I7" s="75"/>
      <c r="J7" s="71"/>
      <c r="K7" s="72"/>
      <c r="L7" s="73"/>
      <c r="M7" s="74"/>
      <c r="N7" s="72"/>
      <c r="O7" s="73"/>
      <c r="P7" s="95">
        <f>Sobota_I_kolo_sekt_A!S6</f>
        <v>4</v>
      </c>
      <c r="Q7" s="61">
        <f>Sobota_I_kolo_sekt_A!O6</f>
        <v>10</v>
      </c>
      <c r="R7" s="115">
        <f>Sobota_I_kolo_sekt_A!Q6</f>
        <v>31</v>
      </c>
      <c r="S7" s="116">
        <f>Sobota_I_kolo_sekt_A!P6</f>
        <v>49.5</v>
      </c>
      <c r="T7" s="76">
        <v>16</v>
      </c>
      <c r="U7" s="3">
        <v>23</v>
      </c>
      <c r="V7" s="3"/>
      <c r="W7" s="3">
        <v>23</v>
      </c>
      <c r="X7" s="3">
        <v>5</v>
      </c>
      <c r="Y7" s="3"/>
      <c r="Z7" s="3"/>
      <c r="AA7" s="3"/>
    </row>
    <row r="8" spans="1:27" ht="18.75" thickBot="1">
      <c r="A8" s="3"/>
      <c r="B8" s="63" t="s">
        <v>76</v>
      </c>
      <c r="C8" s="85" t="s">
        <v>124</v>
      </c>
      <c r="D8" s="74">
        <f>LOOKUP(Sobota_I_kolo_sekt_A!S7,Sobota_I_kolo_sekt_A!S7)</f>
        <v>1</v>
      </c>
      <c r="E8" s="72">
        <f>LOOKUP(Sobota_I_kolo_sekt_A!Q7,Sobota_I_kolo_sekt_A!Q7)</f>
        <v>45</v>
      </c>
      <c r="F8" s="75">
        <f>LOOKUP(Sobota_I_kolo_sekt_A!P7,Sobota_I_kolo_sekt_A!P7)</f>
        <v>85</v>
      </c>
      <c r="G8" s="71"/>
      <c r="H8" s="72"/>
      <c r="I8" s="75"/>
      <c r="J8" s="71"/>
      <c r="K8" s="72"/>
      <c r="L8" s="73"/>
      <c r="M8" s="74"/>
      <c r="N8" s="72"/>
      <c r="O8" s="73"/>
      <c r="P8" s="95">
        <f>Sobota_I_kolo_sekt_A!S7</f>
        <v>1</v>
      </c>
      <c r="Q8" s="61">
        <f>Sobota_I_kolo_sekt_A!O7</f>
        <v>3</v>
      </c>
      <c r="R8" s="115">
        <f>Sobota_I_kolo_sekt_A!Q7</f>
        <v>45</v>
      </c>
      <c r="S8" s="116">
        <f>Sobota_I_kolo_sekt_A!P7</f>
        <v>85</v>
      </c>
      <c r="T8" s="76">
        <v>3</v>
      </c>
      <c r="U8" s="3">
        <v>26</v>
      </c>
      <c r="V8" s="3"/>
      <c r="W8" s="3">
        <v>23</v>
      </c>
      <c r="X8" s="3">
        <v>27</v>
      </c>
      <c r="Y8" s="3"/>
      <c r="Z8" s="3"/>
      <c r="AA8" s="3"/>
    </row>
    <row r="9" spans="1:27" ht="18.75" thickBot="1">
      <c r="A9" s="3"/>
      <c r="B9" s="63" t="s">
        <v>77</v>
      </c>
      <c r="C9" s="85" t="s">
        <v>125</v>
      </c>
      <c r="D9" s="74">
        <f>LOOKUP(Sobota_I_kolo_sekt_A!S8,Sobota_I_kolo_sekt_A!S8)</f>
        <v>5</v>
      </c>
      <c r="E9" s="72">
        <f>LOOKUP(Sobota_I_kolo_sekt_A!Q8,Sobota_I_kolo_sekt_A!Q8)</f>
        <v>26</v>
      </c>
      <c r="F9" s="75">
        <f>LOOKUP(Sobota_I_kolo_sekt_A!P8,Sobota_I_kolo_sekt_A!P8)</f>
        <v>38.5</v>
      </c>
      <c r="G9" s="71"/>
      <c r="H9" s="72"/>
      <c r="I9" s="75"/>
      <c r="J9" s="71"/>
      <c r="K9" s="72"/>
      <c r="L9" s="73"/>
      <c r="M9" s="74"/>
      <c r="N9" s="72"/>
      <c r="O9" s="73"/>
      <c r="P9" s="95">
        <f>Sobota_I_kolo_sekt_A!S8</f>
        <v>5</v>
      </c>
      <c r="Q9" s="61">
        <f>Sobota_I_kolo_sekt_A!O8</f>
        <v>11</v>
      </c>
      <c r="R9" s="115">
        <f>Sobota_I_kolo_sekt_A!Q8</f>
        <v>26</v>
      </c>
      <c r="S9" s="116">
        <f>Sobota_I_kolo_sekt_A!P8</f>
        <v>38.5</v>
      </c>
      <c r="T9" s="76">
        <v>20</v>
      </c>
      <c r="U9" s="3">
        <v>24</v>
      </c>
      <c r="V9" s="3"/>
      <c r="W9" s="3">
        <v>12</v>
      </c>
      <c r="X9" s="3">
        <v>14</v>
      </c>
      <c r="Y9" s="3"/>
      <c r="Z9" s="3"/>
      <c r="AA9" s="3"/>
    </row>
    <row r="10" spans="1:27" ht="18.75" thickBot="1">
      <c r="A10" s="3"/>
      <c r="B10" s="63" t="s">
        <v>78</v>
      </c>
      <c r="C10" s="86" t="s">
        <v>126</v>
      </c>
      <c r="D10" s="74">
        <f>LOOKUP(Sobota_I_kolo_sekt_A!S9,Sobota_I_kolo_sekt_A!S9)</f>
        <v>2</v>
      </c>
      <c r="E10" s="72">
        <f>LOOKUP(Sobota_I_kolo_sekt_A!Q9,Sobota_I_kolo_sekt_A!Q9)</f>
        <v>28</v>
      </c>
      <c r="F10" s="75">
        <f>LOOKUP(Sobota_I_kolo_sekt_A!P9,Sobota_I_kolo_sekt_A!P9)</f>
        <v>50</v>
      </c>
      <c r="G10" s="71"/>
      <c r="H10" s="72"/>
      <c r="I10" s="75"/>
      <c r="J10" s="71"/>
      <c r="K10" s="72"/>
      <c r="L10" s="73"/>
      <c r="M10" s="74"/>
      <c r="N10" s="72"/>
      <c r="O10" s="73"/>
      <c r="P10" s="95">
        <f>Sobota_I_kolo_sekt_A!S9</f>
        <v>2</v>
      </c>
      <c r="Q10" s="61">
        <f>Sobota_I_kolo_sekt_A!O9</f>
        <v>9</v>
      </c>
      <c r="R10" s="115">
        <f>Sobota_I_kolo_sekt_A!Q9</f>
        <v>28</v>
      </c>
      <c r="S10" s="116">
        <f>Sobota_I_kolo_sekt_A!P9</f>
        <v>50</v>
      </c>
      <c r="T10" s="76">
        <v>8</v>
      </c>
      <c r="U10" s="3">
        <v>27</v>
      </c>
      <c r="V10" s="3"/>
      <c r="W10" s="3">
        <v>47</v>
      </c>
      <c r="X10" s="3">
        <v>5</v>
      </c>
      <c r="Y10" s="3"/>
      <c r="Z10" s="3"/>
      <c r="AA10" s="3"/>
    </row>
    <row r="11" spans="1:27" ht="18.75" thickBot="1">
      <c r="A11" s="3"/>
      <c r="B11" s="63" t="s">
        <v>79</v>
      </c>
      <c r="C11" s="85" t="s">
        <v>127</v>
      </c>
      <c r="D11" s="74">
        <f>LOOKUP(Sobota_I_kolo_sekt_A!S10,Sobota_I_kolo_sekt_A!S10)</f>
        <v>10</v>
      </c>
      <c r="E11" s="72">
        <f>LOOKUP(Sobota_I_kolo_sekt_A!Q10,Sobota_I_kolo_sekt_A!Q10)</f>
        <v>9</v>
      </c>
      <c r="F11" s="75">
        <f>LOOKUP(Sobota_I_kolo_sekt_A!P10,Sobota_I_kolo_sekt_A!P10)</f>
        <v>17.5</v>
      </c>
      <c r="G11" s="71"/>
      <c r="H11" s="72"/>
      <c r="I11" s="75"/>
      <c r="J11" s="71"/>
      <c r="K11" s="72"/>
      <c r="L11" s="73"/>
      <c r="M11" s="74"/>
      <c r="N11" s="72"/>
      <c r="O11" s="73"/>
      <c r="P11" s="95">
        <f>Sobota_I_kolo_sekt_A!S10</f>
        <v>10</v>
      </c>
      <c r="Q11" s="61">
        <f>Sobota_I_kolo_sekt_A!O10</f>
        <v>17</v>
      </c>
      <c r="R11" s="115">
        <f>Sobota_I_kolo_sekt_A!Q10</f>
        <v>9</v>
      </c>
      <c r="S11" s="116">
        <f>Sobota_I_kolo_sekt_A!P10</f>
        <v>17.5</v>
      </c>
      <c r="T11" s="76">
        <v>39</v>
      </c>
      <c r="U11" s="3">
        <v>7</v>
      </c>
      <c r="V11" s="3"/>
      <c r="W11" s="3">
        <v>18</v>
      </c>
      <c r="X11" s="3">
        <v>6</v>
      </c>
      <c r="Y11" s="3"/>
      <c r="Z11" s="3"/>
      <c r="AA11" s="3"/>
    </row>
    <row r="12" spans="1:27" ht="18.75" thickBot="1">
      <c r="A12" s="3"/>
      <c r="B12" s="63" t="s">
        <v>80</v>
      </c>
      <c r="C12" s="85" t="s">
        <v>128</v>
      </c>
      <c r="D12" s="74">
        <f>LOOKUP(Sobota_I_kolo_sekt_A!S11,Sobota_I_kolo_sekt_A!S11)</f>
        <v>11</v>
      </c>
      <c r="E12" s="72">
        <f>LOOKUP(Sobota_I_kolo_sekt_A!Q11,Sobota_I_kolo_sekt_A!Q11)</f>
        <v>10</v>
      </c>
      <c r="F12" s="75">
        <f>LOOKUP(Sobota_I_kolo_sekt_A!P11,Sobota_I_kolo_sekt_A!P11)</f>
        <v>16.5</v>
      </c>
      <c r="G12" s="71"/>
      <c r="H12" s="72"/>
      <c r="I12" s="75"/>
      <c r="J12" s="71"/>
      <c r="K12" s="72"/>
      <c r="L12" s="73"/>
      <c r="M12" s="74"/>
      <c r="N12" s="72"/>
      <c r="O12" s="73"/>
      <c r="P12" s="95">
        <f>Sobota_I_kolo_sekt_A!S11</f>
        <v>11</v>
      </c>
      <c r="Q12" s="61">
        <f>Sobota_I_kolo_sekt_A!O11</f>
        <v>18</v>
      </c>
      <c r="R12" s="115">
        <f>Sobota_I_kolo_sekt_A!Q11</f>
        <v>10</v>
      </c>
      <c r="S12" s="116">
        <f>Sobota_I_kolo_sekt_A!P11</f>
        <v>16.5</v>
      </c>
      <c r="T12" s="76">
        <v>42</v>
      </c>
      <c r="U12" s="3">
        <v>11</v>
      </c>
      <c r="V12" s="3"/>
      <c r="W12" s="3">
        <v>23</v>
      </c>
      <c r="X12" s="3">
        <v>16</v>
      </c>
      <c r="Y12" s="3"/>
      <c r="Z12" s="3"/>
      <c r="AA12" s="3"/>
    </row>
    <row r="13" spans="1:27" ht="18.75" thickBot="1">
      <c r="A13" s="3"/>
      <c r="B13" s="63" t="s">
        <v>81</v>
      </c>
      <c r="C13" s="85" t="s">
        <v>129</v>
      </c>
      <c r="D13" s="74">
        <f>LOOKUP(Sobota_I_kolo_sekt_A!S12,Sobota_I_kolo_sekt_A!S12)</f>
        <v>7</v>
      </c>
      <c r="E13" s="72">
        <f>LOOKUP(Sobota_I_kolo_sekt_A!Q12,Sobota_I_kolo_sekt_A!Q12)</f>
        <v>19</v>
      </c>
      <c r="F13" s="75">
        <f>LOOKUP(Sobota_I_kolo_sekt_A!P12,Sobota_I_kolo_sekt_A!P12)</f>
        <v>33.5</v>
      </c>
      <c r="G13" s="71"/>
      <c r="H13" s="72"/>
      <c r="I13" s="75"/>
      <c r="J13" s="71"/>
      <c r="K13" s="72"/>
      <c r="L13" s="73"/>
      <c r="M13" s="74"/>
      <c r="N13" s="72"/>
      <c r="O13" s="73"/>
      <c r="P13" s="95">
        <f>Sobota_I_kolo_sekt_A!S12</f>
        <v>7</v>
      </c>
      <c r="Q13" s="61">
        <f>Sobota_I_kolo_sekt_A!O12</f>
        <v>14</v>
      </c>
      <c r="R13" s="115">
        <f>Sobota_I_kolo_sekt_A!Q12</f>
        <v>19</v>
      </c>
      <c r="S13" s="116">
        <f>Sobota_I_kolo_sekt_A!P12</f>
        <v>33.5</v>
      </c>
      <c r="T13" s="76">
        <v>26</v>
      </c>
      <c r="U13" s="3">
        <v>32</v>
      </c>
      <c r="V13" s="3"/>
      <c r="W13" s="3">
        <v>30</v>
      </c>
      <c r="X13" s="3">
        <v>16</v>
      </c>
      <c r="Y13" s="3"/>
      <c r="Z13" s="3"/>
      <c r="AA13" s="3"/>
    </row>
    <row r="14" spans="1:27" ht="18.75" thickBot="1">
      <c r="A14" s="3"/>
      <c r="B14" s="63" t="s">
        <v>82</v>
      </c>
      <c r="C14" s="85" t="s">
        <v>130</v>
      </c>
      <c r="D14" s="74">
        <f>LOOKUP(Sobota_I_kolo_sekt_A!S13,Sobota_I_kolo_sekt_A!S13)</f>
        <v>3</v>
      </c>
      <c r="E14" s="72">
        <f>LOOKUP(Sobota_I_kolo_sekt_A!Q13,Sobota_I_kolo_sekt_A!Q13)</f>
        <v>31</v>
      </c>
      <c r="F14" s="75">
        <f>LOOKUP(Sobota_I_kolo_sekt_A!P13,Sobota_I_kolo_sekt_A!P13)</f>
        <v>42.5</v>
      </c>
      <c r="G14" s="71"/>
      <c r="H14" s="72"/>
      <c r="I14" s="75"/>
      <c r="J14" s="71"/>
      <c r="K14" s="72"/>
      <c r="L14" s="73"/>
      <c r="M14" s="74"/>
      <c r="N14" s="72"/>
      <c r="O14" s="73"/>
      <c r="P14" s="95">
        <f>Sobota_I_kolo_sekt_A!S13</f>
        <v>3</v>
      </c>
      <c r="Q14" s="61">
        <f>Sobota_I_kolo_sekt_A!O13</f>
        <v>9</v>
      </c>
      <c r="R14" s="115">
        <f>Sobota_I_kolo_sekt_A!Q13</f>
        <v>31</v>
      </c>
      <c r="S14" s="116">
        <f>Sobota_I_kolo_sekt_A!P13</f>
        <v>42.5</v>
      </c>
      <c r="T14" s="76">
        <v>11</v>
      </c>
      <c r="U14" s="3">
        <v>18</v>
      </c>
      <c r="V14" s="3"/>
      <c r="W14" s="3">
        <v>19</v>
      </c>
      <c r="X14" s="3">
        <v>28</v>
      </c>
      <c r="Y14" s="3"/>
      <c r="Z14" s="3"/>
      <c r="AA14" s="3"/>
    </row>
    <row r="15" spans="1:27" ht="18.75" thickBot="1">
      <c r="A15" s="3"/>
      <c r="B15" s="63" t="s">
        <v>83</v>
      </c>
      <c r="C15" s="5" t="s">
        <v>131</v>
      </c>
      <c r="D15" s="74">
        <f>LOOKUP(Sobota_I_kolo_sekt_A!S14,Sobota_I_kolo_sekt_A!S14)</f>
        <v>9</v>
      </c>
      <c r="E15" s="72">
        <f>LOOKUP(Sobota_I_kolo_sekt_A!Q14,Sobota_I_kolo_sekt_A!Q14)</f>
        <v>17</v>
      </c>
      <c r="F15" s="75">
        <f>LOOKUP(Sobota_I_kolo_sekt_A!P14,Sobota_I_kolo_sekt_A!P14)</f>
        <v>26.1</v>
      </c>
      <c r="G15" s="71"/>
      <c r="H15" s="72"/>
      <c r="I15" s="75"/>
      <c r="J15" s="71"/>
      <c r="K15" s="72"/>
      <c r="L15" s="73"/>
      <c r="M15" s="74"/>
      <c r="N15" s="72"/>
      <c r="O15" s="73"/>
      <c r="P15" s="95">
        <f>Sobota_I_kolo_sekt_A!S14</f>
        <v>9</v>
      </c>
      <c r="Q15" s="61">
        <f>Sobota_I_kolo_sekt_A!O14</f>
        <v>15</v>
      </c>
      <c r="R15" s="115">
        <f>Sobota_I_kolo_sekt_A!Q14</f>
        <v>17</v>
      </c>
      <c r="S15" s="116">
        <f>Sobota_I_kolo_sekt_A!P14</f>
        <v>26.1</v>
      </c>
      <c r="T15" s="76">
        <v>34</v>
      </c>
      <c r="U15" s="3">
        <v>39</v>
      </c>
      <c r="V15" s="3"/>
      <c r="W15" s="3">
        <v>18</v>
      </c>
      <c r="X15" s="3">
        <v>19</v>
      </c>
      <c r="Y15" s="3"/>
      <c r="Z15" s="3"/>
      <c r="AA15" s="3"/>
    </row>
    <row r="16" spans="1:27" ht="18.75" thickBot="1">
      <c r="A16" s="3"/>
      <c r="B16" s="64" t="s">
        <v>84</v>
      </c>
      <c r="C16" s="87" t="s">
        <v>132</v>
      </c>
      <c r="D16" s="80">
        <f>LOOKUP(Sobota_I_kolo_sekt_A!S15,Sobota_I_kolo_sekt_A!S15)</f>
        <v>6</v>
      </c>
      <c r="E16" s="78">
        <f>LOOKUP(Sobota_I_kolo_sekt_A!Q15,Sobota_I_kolo_sekt_A!Q15)</f>
        <v>18</v>
      </c>
      <c r="F16" s="81">
        <f>LOOKUP(Sobota_I_kolo_sekt_A!P15,Sobota_I_kolo_sekt_A!P15)</f>
        <v>39</v>
      </c>
      <c r="G16" s="77"/>
      <c r="H16" s="78"/>
      <c r="I16" s="81"/>
      <c r="J16" s="77"/>
      <c r="K16" s="78"/>
      <c r="L16" s="79"/>
      <c r="M16" s="80"/>
      <c r="N16" s="78"/>
      <c r="O16" s="79"/>
      <c r="P16" s="95">
        <f>Sobota_I_kolo_sekt_A!S15</f>
        <v>6</v>
      </c>
      <c r="Q16" s="61">
        <f>Sobota_I_kolo_sekt_A!O15</f>
        <v>12</v>
      </c>
      <c r="R16" s="115">
        <f>Sobota_I_kolo_sekt_A!Q15</f>
        <v>18</v>
      </c>
      <c r="S16" s="116">
        <f>Sobota_I_kolo_sekt_A!P15</f>
        <v>39</v>
      </c>
      <c r="T16" s="82">
        <v>22</v>
      </c>
      <c r="U16" s="3">
        <v>12</v>
      </c>
      <c r="V16" s="3"/>
      <c r="W16" s="3">
        <v>28</v>
      </c>
      <c r="X16" s="3">
        <v>17</v>
      </c>
      <c r="Y16" s="3"/>
      <c r="Z16" s="3"/>
      <c r="AA16" s="3"/>
    </row>
    <row r="17" spans="1:27" ht="18.75" thickBot="1">
      <c r="A17" s="3"/>
      <c r="B17" s="62" t="s">
        <v>73</v>
      </c>
      <c r="C17" s="16" t="s">
        <v>133</v>
      </c>
      <c r="D17" s="68" t="e">
        <f>LOOKUP(Sobota_I_kolo_sekt_A!S16,Sobota_I_kolo_sekt_A!S16)</f>
        <v>#N/A</v>
      </c>
      <c r="E17" s="66" t="e">
        <f>LOOKUP(Sobota_I_kolo_sekt_A!Q16,Sobota_I_kolo_sekt_A!Q16)</f>
        <v>#N/A</v>
      </c>
      <c r="F17" s="69" t="e">
        <f>LOOKUP(Sobota_I_kolo_sekt_A!P16,Sobota_I_kolo_sekt_A!P16)</f>
        <v>#N/A</v>
      </c>
      <c r="G17" s="65"/>
      <c r="H17" s="66"/>
      <c r="I17" s="69"/>
      <c r="J17" s="65"/>
      <c r="K17" s="66"/>
      <c r="L17" s="67"/>
      <c r="M17" s="68"/>
      <c r="N17" s="66"/>
      <c r="O17" s="67"/>
      <c r="P17" s="95">
        <f>Sobota_I_kolo_sekt_B!S4</f>
        <v>11</v>
      </c>
      <c r="Q17" s="61">
        <f>Sobota_I_kolo_sekt_B!O4</f>
        <v>20</v>
      </c>
      <c r="R17" s="115">
        <f>Sobota_I_kolo_sekt_B!Q4</f>
        <v>14</v>
      </c>
      <c r="S17" s="116">
        <f>Sobota_I_kolo_sekt_B!P4</f>
        <v>24</v>
      </c>
      <c r="T17" s="70">
        <v>44</v>
      </c>
      <c r="U17" s="3"/>
      <c r="V17" s="3" t="s">
        <v>49</v>
      </c>
      <c r="W17" s="3"/>
      <c r="X17" s="3"/>
      <c r="Y17" s="3"/>
      <c r="Z17" s="3"/>
      <c r="AA17" s="3"/>
    </row>
    <row r="18" spans="1:27" ht="18.75" thickBot="1">
      <c r="A18" s="3"/>
      <c r="B18" s="63" t="s">
        <v>74</v>
      </c>
      <c r="C18" s="85" t="s">
        <v>134</v>
      </c>
      <c r="D18" s="74" t="e">
        <f>LOOKUP(Sobota_I_kolo_sekt_A!S17,Sobota_I_kolo_sekt_A!S17)</f>
        <v>#N/A</v>
      </c>
      <c r="E18" s="72" t="e">
        <f>LOOKUP(Sobota_I_kolo_sekt_A!Q17,Sobota_I_kolo_sekt_A!Q17)</f>
        <v>#N/A</v>
      </c>
      <c r="F18" s="75" t="e">
        <f>LOOKUP(Sobota_I_kolo_sekt_A!P17,Sobota_I_kolo_sekt_A!P17)</f>
        <v>#N/A</v>
      </c>
      <c r="G18" s="71"/>
      <c r="H18" s="72"/>
      <c r="I18" s="75"/>
      <c r="J18" s="71"/>
      <c r="K18" s="72"/>
      <c r="L18" s="73"/>
      <c r="M18" s="74"/>
      <c r="N18" s="72"/>
      <c r="O18" s="73"/>
      <c r="P18" s="95">
        <f>Sobota_I_kolo_sekt_B!S5</f>
        <v>4</v>
      </c>
      <c r="Q18" s="61">
        <f>Sobota_I_kolo_sekt_B!O5</f>
        <v>9</v>
      </c>
      <c r="R18" s="115">
        <f>Sobota_I_kolo_sekt_B!Q5</f>
        <v>56</v>
      </c>
      <c r="S18" s="116">
        <f>Sobota_I_kolo_sekt_B!P5</f>
        <v>74</v>
      </c>
      <c r="T18" s="76">
        <v>13</v>
      </c>
      <c r="U18" s="3"/>
      <c r="V18" s="3"/>
      <c r="W18" s="3"/>
      <c r="X18" s="3"/>
      <c r="Y18" s="3"/>
      <c r="Z18" s="3"/>
      <c r="AA18" s="3"/>
    </row>
    <row r="19" spans="1:27" ht="18.75" thickBot="1">
      <c r="A19" s="3"/>
      <c r="B19" s="63" t="s">
        <v>75</v>
      </c>
      <c r="C19" s="85" t="s">
        <v>135</v>
      </c>
      <c r="D19" s="74" t="e">
        <f>LOOKUP(Sobota_I_kolo_sekt_A!S18,Sobota_I_kolo_sekt_A!S18)</f>
        <v>#N/A</v>
      </c>
      <c r="E19" s="72" t="e">
        <f>LOOKUP(Sobota_I_kolo_sekt_A!Q18,Sobota_I_kolo_sekt_A!Q18)</f>
        <v>#N/A</v>
      </c>
      <c r="F19" s="75" t="e">
        <f>LOOKUP(Sobota_I_kolo_sekt_A!P18,Sobota_I_kolo_sekt_A!P18)</f>
        <v>#N/A</v>
      </c>
      <c r="G19" s="71"/>
      <c r="H19" s="72"/>
      <c r="I19" s="75"/>
      <c r="J19" s="71"/>
      <c r="K19" s="72"/>
      <c r="L19" s="73"/>
      <c r="M19" s="74"/>
      <c r="N19" s="72"/>
      <c r="O19" s="73"/>
      <c r="P19" s="95">
        <f>Sobota_I_kolo_sekt_B!S6</f>
        <v>12</v>
      </c>
      <c r="Q19" s="61">
        <f>Sobota_I_kolo_sekt_B!O6</f>
        <v>21</v>
      </c>
      <c r="R19" s="115">
        <f>Sobota_I_kolo_sekt_B!Q6</f>
        <v>9</v>
      </c>
      <c r="S19" s="116">
        <f>Sobota_I_kolo_sekt_B!P6</f>
        <v>16.5</v>
      </c>
      <c r="T19" s="76">
        <v>45</v>
      </c>
      <c r="U19" s="3"/>
      <c r="V19" s="3"/>
      <c r="W19" s="3"/>
      <c r="X19" s="3"/>
      <c r="Y19" s="3"/>
      <c r="Z19" s="3"/>
      <c r="AA19" s="3"/>
    </row>
    <row r="20" spans="2:20" ht="18.75" thickBot="1">
      <c r="B20" s="63" t="s">
        <v>76</v>
      </c>
      <c r="C20" s="85" t="s">
        <v>136</v>
      </c>
      <c r="D20" s="74" t="e">
        <f>LOOKUP(Sobota_I_kolo_sekt_A!S19,Sobota_I_kolo_sekt_A!S19)</f>
        <v>#N/A</v>
      </c>
      <c r="E20" s="72" t="e">
        <f>LOOKUP(Sobota_I_kolo_sekt_A!Q19,Sobota_I_kolo_sekt_A!Q19)</f>
        <v>#N/A</v>
      </c>
      <c r="F20" s="75" t="e">
        <f>LOOKUP(Sobota_I_kolo_sekt_A!P19,Sobota_I_kolo_sekt_A!P19)</f>
        <v>#N/A</v>
      </c>
      <c r="G20" s="71"/>
      <c r="H20" s="72"/>
      <c r="I20" s="75"/>
      <c r="J20" s="71"/>
      <c r="K20" s="72"/>
      <c r="L20" s="73"/>
      <c r="M20" s="74"/>
      <c r="N20" s="72"/>
      <c r="O20" s="73"/>
      <c r="P20" s="95">
        <f>Sobota_I_kolo_sekt_B!S7</f>
        <v>7</v>
      </c>
      <c r="Q20" s="61">
        <f>Sobota_I_kolo_sekt_B!O7</f>
        <v>16</v>
      </c>
      <c r="R20" s="115">
        <f>Sobota_I_kolo_sekt_B!Q7</f>
        <v>27</v>
      </c>
      <c r="S20" s="116">
        <f>Sobota_I_kolo_sekt_B!P7</f>
        <v>52.5</v>
      </c>
      <c r="T20" s="76">
        <v>28</v>
      </c>
    </row>
    <row r="21" spans="2:20" ht="18.75" thickBot="1">
      <c r="B21" s="63" t="s">
        <v>77</v>
      </c>
      <c r="C21" s="85" t="s">
        <v>137</v>
      </c>
      <c r="D21" s="74" t="e">
        <f>LOOKUP(Sobota_I_kolo_sekt_A!S20,Sobota_I_kolo_sekt_A!S20)</f>
        <v>#N/A</v>
      </c>
      <c r="E21" s="72" t="e">
        <f>LOOKUP(Sobota_I_kolo_sekt_A!Q20,Sobota_I_kolo_sekt_A!Q20)</f>
        <v>#N/A</v>
      </c>
      <c r="F21" s="75" t="e">
        <f>LOOKUP(Sobota_I_kolo_sekt_A!P20,Sobota_I_kolo_sekt_A!P20)</f>
        <v>#N/A</v>
      </c>
      <c r="G21" s="71"/>
      <c r="H21" s="72"/>
      <c r="I21" s="75"/>
      <c r="J21" s="71"/>
      <c r="K21" s="72"/>
      <c r="L21" s="73"/>
      <c r="M21" s="74"/>
      <c r="N21" s="72"/>
      <c r="O21" s="73"/>
      <c r="P21" s="95">
        <f>Sobota_I_kolo_sekt_B!S8</f>
        <v>8</v>
      </c>
      <c r="Q21" s="61">
        <f>Sobota_I_kolo_sekt_B!O8</f>
        <v>16</v>
      </c>
      <c r="R21" s="115">
        <f>Sobota_I_kolo_sekt_B!Q8</f>
        <v>27</v>
      </c>
      <c r="S21" s="116">
        <f>Sobota_I_kolo_sekt_B!P8</f>
        <v>41.5</v>
      </c>
      <c r="T21" s="76">
        <v>32</v>
      </c>
    </row>
    <row r="22" spans="2:20" ht="18.75" thickBot="1">
      <c r="B22" s="63" t="s">
        <v>78</v>
      </c>
      <c r="C22" s="86" t="s">
        <v>138</v>
      </c>
      <c r="D22" s="74" t="e">
        <f>LOOKUP(Sobota_I_kolo_sekt_A!S21,Sobota_I_kolo_sekt_A!S21)</f>
        <v>#N/A</v>
      </c>
      <c r="E22" s="72" t="e">
        <f>LOOKUP(Sobota_I_kolo_sekt_A!Q21,Sobota_I_kolo_sekt_A!Q21)</f>
        <v>#N/A</v>
      </c>
      <c r="F22" s="75" t="e">
        <f>LOOKUP(Sobota_I_kolo_sekt_A!P21,Sobota_I_kolo_sekt_A!P21)</f>
        <v>#N/A</v>
      </c>
      <c r="G22" s="71"/>
      <c r="H22" s="72"/>
      <c r="I22" s="75"/>
      <c r="J22" s="71"/>
      <c r="K22" s="72"/>
      <c r="L22" s="73"/>
      <c r="M22" s="74"/>
      <c r="N22" s="72"/>
      <c r="O22" s="73"/>
      <c r="P22" s="95">
        <f>Sobota_I_kolo_sekt_B!S9</f>
        <v>9</v>
      </c>
      <c r="Q22" s="61">
        <f>Sobota_I_kolo_sekt_B!O9</f>
        <v>19</v>
      </c>
      <c r="R22" s="115">
        <f>Sobota_I_kolo_sekt_B!Q9</f>
        <v>16</v>
      </c>
      <c r="S22" s="116">
        <f>Sobota_I_kolo_sekt_B!P9</f>
        <v>29.5</v>
      </c>
      <c r="T22" s="76">
        <v>36</v>
      </c>
    </row>
    <row r="23" spans="2:20" ht="18.75" thickBot="1">
      <c r="B23" s="63" t="s">
        <v>79</v>
      </c>
      <c r="C23" s="85" t="s">
        <v>139</v>
      </c>
      <c r="D23" s="74" t="e">
        <f>LOOKUP(Sobota_I_kolo_sekt_A!S22,Sobota_I_kolo_sekt_A!S22)</f>
        <v>#N/A</v>
      </c>
      <c r="E23" s="72" t="e">
        <f>LOOKUP(Sobota_I_kolo_sekt_A!Q22,Sobota_I_kolo_sekt_A!Q22)</f>
        <v>#N/A</v>
      </c>
      <c r="F23" s="75" t="e">
        <f>LOOKUP(Sobota_I_kolo_sekt_A!P22,Sobota_I_kolo_sekt_A!P22)</f>
        <v>#N/A</v>
      </c>
      <c r="G23" s="71"/>
      <c r="H23" s="72"/>
      <c r="I23" s="75"/>
      <c r="J23" s="71"/>
      <c r="K23" s="72"/>
      <c r="L23" s="73"/>
      <c r="M23" s="74"/>
      <c r="N23" s="72"/>
      <c r="O23" s="73"/>
      <c r="P23" s="95">
        <f>Sobota_I_kolo_sekt_B!S10</f>
        <v>1</v>
      </c>
      <c r="Q23" s="61">
        <f>Sobota_I_kolo_sekt_B!O10</f>
        <v>3</v>
      </c>
      <c r="R23" s="115">
        <f>Sobota_I_kolo_sekt_B!Q10</f>
        <v>63</v>
      </c>
      <c r="S23" s="116">
        <f>Sobota_I_kolo_sekt_B!P10</f>
        <v>104.5</v>
      </c>
      <c r="T23" s="76">
        <v>2</v>
      </c>
    </row>
    <row r="24" spans="2:20" ht="18.75" thickBot="1">
      <c r="B24" s="63" t="s">
        <v>80</v>
      </c>
      <c r="C24" s="85" t="s">
        <v>140</v>
      </c>
      <c r="D24" s="74" t="e">
        <f>LOOKUP(Sobota_I_kolo_sekt_A!S23,Sobota_I_kolo_sekt_A!S23)</f>
        <v>#N/A</v>
      </c>
      <c r="E24" s="72" t="e">
        <f>LOOKUP(Sobota_I_kolo_sekt_A!Q23,Sobota_I_kolo_sekt_A!Q23)</f>
        <v>#N/A</v>
      </c>
      <c r="F24" s="75" t="e">
        <f>LOOKUP(Sobota_I_kolo_sekt_A!P23,Sobota_I_kolo_sekt_A!P23)</f>
        <v>#N/A</v>
      </c>
      <c r="G24" s="71"/>
      <c r="H24" s="72"/>
      <c r="I24" s="75"/>
      <c r="J24" s="71"/>
      <c r="K24" s="72"/>
      <c r="L24" s="73"/>
      <c r="M24" s="74"/>
      <c r="N24" s="72"/>
      <c r="O24" s="73"/>
      <c r="P24" s="95">
        <f>Sobota_I_kolo_sekt_B!S11</f>
        <v>10</v>
      </c>
      <c r="Q24" s="61">
        <f>Sobota_I_kolo_sekt_B!O11</f>
        <v>20</v>
      </c>
      <c r="R24" s="115">
        <f>Sobota_I_kolo_sekt_B!Q11</f>
        <v>17</v>
      </c>
      <c r="S24" s="116">
        <f>Sobota_I_kolo_sekt_B!P11</f>
        <v>31</v>
      </c>
      <c r="T24" s="76">
        <v>40</v>
      </c>
    </row>
    <row r="25" spans="2:20" ht="18.75" thickBot="1">
      <c r="B25" s="63" t="s">
        <v>81</v>
      </c>
      <c r="C25" s="85" t="s">
        <v>141</v>
      </c>
      <c r="D25" s="74" t="e">
        <f>LOOKUP(Sobota_I_kolo_sekt_A!S24,Sobota_I_kolo_sekt_A!S24)</f>
        <v>#N/A</v>
      </c>
      <c r="E25" s="72" t="e">
        <f>LOOKUP(Sobota_I_kolo_sekt_A!Q24,Sobota_I_kolo_sekt_A!Q24)</f>
        <v>#N/A</v>
      </c>
      <c r="F25" s="75" t="e">
        <f>LOOKUP(Sobota_I_kolo_sekt_A!P24,Sobota_I_kolo_sekt_A!P24)</f>
        <v>#N/A</v>
      </c>
      <c r="G25" s="71"/>
      <c r="H25" s="72"/>
      <c r="I25" s="75"/>
      <c r="J25" s="71"/>
      <c r="K25" s="72"/>
      <c r="L25" s="73"/>
      <c r="M25" s="74"/>
      <c r="N25" s="72"/>
      <c r="O25" s="73"/>
      <c r="P25" s="95">
        <f>Sobota_I_kolo_sekt_B!S12</f>
        <v>6</v>
      </c>
      <c r="Q25" s="61">
        <f>Sobota_I_kolo_sekt_B!O12</f>
        <v>10</v>
      </c>
      <c r="R25" s="115">
        <f>Sobota_I_kolo_sekt_B!Q12</f>
        <v>37</v>
      </c>
      <c r="S25" s="116">
        <f>Sobota_I_kolo_sekt_B!P12</f>
        <v>69.30000000000001</v>
      </c>
      <c r="T25" s="76">
        <v>21</v>
      </c>
    </row>
    <row r="26" spans="2:20" ht="18.75" thickBot="1">
      <c r="B26" s="63" t="s">
        <v>82</v>
      </c>
      <c r="C26" s="85" t="s">
        <v>142</v>
      </c>
      <c r="D26" s="74" t="e">
        <f>LOOKUP(Sobota_I_kolo_sekt_A!S25,Sobota_I_kolo_sekt_A!S25)</f>
        <v>#N/A</v>
      </c>
      <c r="E26" s="72" t="e">
        <f>LOOKUP(Sobota_I_kolo_sekt_A!Q25,Sobota_I_kolo_sekt_A!Q25)</f>
        <v>#N/A</v>
      </c>
      <c r="F26" s="75" t="e">
        <f>LOOKUP(Sobota_I_kolo_sekt_A!P25,Sobota_I_kolo_sekt_A!P25)</f>
        <v>#N/A</v>
      </c>
      <c r="G26" s="71"/>
      <c r="H26" s="72"/>
      <c r="I26" s="75"/>
      <c r="J26" s="71"/>
      <c r="K26" s="72"/>
      <c r="L26" s="73"/>
      <c r="M26" s="74"/>
      <c r="N26" s="72"/>
      <c r="O26" s="73"/>
      <c r="P26" s="95">
        <f>Sobota_I_kolo_sekt_B!S13</f>
        <v>2</v>
      </c>
      <c r="Q26" s="61">
        <f>Sobota_I_kolo_sekt_B!O13</f>
        <v>5</v>
      </c>
      <c r="R26" s="115">
        <f>Sobota_I_kolo_sekt_B!Q13</f>
        <v>52</v>
      </c>
      <c r="S26" s="116">
        <f>Sobota_I_kolo_sekt_B!P13</f>
        <v>92.1</v>
      </c>
      <c r="T26" s="76">
        <v>5</v>
      </c>
    </row>
    <row r="27" spans="2:20" ht="18.75" thickBot="1">
      <c r="B27" s="63" t="s">
        <v>83</v>
      </c>
      <c r="C27" s="5" t="s">
        <v>143</v>
      </c>
      <c r="D27" s="74" t="e">
        <f>LOOKUP(Sobota_I_kolo_sekt_A!S26,Sobota_I_kolo_sekt_A!S26)</f>
        <v>#N/A</v>
      </c>
      <c r="E27" s="72" t="e">
        <f>LOOKUP(Sobota_I_kolo_sekt_A!Q26,Sobota_I_kolo_sekt_A!Q26)</f>
        <v>#N/A</v>
      </c>
      <c r="F27" s="75" t="e">
        <f>LOOKUP(Sobota_I_kolo_sekt_A!P26,Sobota_I_kolo_sekt_A!P26)</f>
        <v>#N/A</v>
      </c>
      <c r="G27" s="71"/>
      <c r="H27" s="72"/>
      <c r="I27" s="75"/>
      <c r="J27" s="71"/>
      <c r="K27" s="72"/>
      <c r="L27" s="73"/>
      <c r="M27" s="74"/>
      <c r="N27" s="72"/>
      <c r="O27" s="73"/>
      <c r="P27" s="95">
        <f>Sobota_I_kolo_sekt_B!S14</f>
        <v>5</v>
      </c>
      <c r="Q27" s="61">
        <f>Sobota_I_kolo_sekt_B!O14</f>
        <v>9</v>
      </c>
      <c r="R27" s="115">
        <f>Sobota_I_kolo_sekt_B!Q14</f>
        <v>45</v>
      </c>
      <c r="S27" s="116">
        <f>Sobota_I_kolo_sekt_B!P14</f>
        <v>72.5</v>
      </c>
      <c r="T27" s="76">
        <v>17</v>
      </c>
    </row>
    <row r="28" spans="2:20" ht="18.75" thickBot="1">
      <c r="B28" s="64" t="s">
        <v>84</v>
      </c>
      <c r="C28" s="87" t="s">
        <v>144</v>
      </c>
      <c r="D28" s="80" t="e">
        <f>LOOKUP(Sobota_I_kolo_sekt_A!S27,Sobota_I_kolo_sekt_A!S27)</f>
        <v>#N/A</v>
      </c>
      <c r="E28" s="78" t="e">
        <f>LOOKUP(Sobota_I_kolo_sekt_A!Q27,Sobota_I_kolo_sekt_A!Q27)</f>
        <v>#N/A</v>
      </c>
      <c r="F28" s="81" t="e">
        <f>LOOKUP(Sobota_I_kolo_sekt_A!P27,Sobota_I_kolo_sekt_A!P27)</f>
        <v>#N/A</v>
      </c>
      <c r="G28" s="77"/>
      <c r="H28" s="78"/>
      <c r="I28" s="81"/>
      <c r="J28" s="77"/>
      <c r="K28" s="78"/>
      <c r="L28" s="79"/>
      <c r="M28" s="80"/>
      <c r="N28" s="78"/>
      <c r="O28" s="79"/>
      <c r="P28" s="95">
        <f>Sobota_I_kolo_sekt_B!S15</f>
        <v>3</v>
      </c>
      <c r="Q28" s="61">
        <f>Sobota_I_kolo_sekt_B!O15</f>
        <v>8</v>
      </c>
      <c r="R28" s="115">
        <f>Sobota_I_kolo_sekt_B!Q15</f>
        <v>43</v>
      </c>
      <c r="S28" s="116">
        <f>Sobota_I_kolo_sekt_B!P15</f>
        <v>79</v>
      </c>
      <c r="T28" s="82">
        <v>10</v>
      </c>
    </row>
    <row r="29" spans="2:22" ht="18.75" thickBot="1">
      <c r="B29" s="62" t="s">
        <v>73</v>
      </c>
      <c r="C29" s="16" t="s">
        <v>145</v>
      </c>
      <c r="D29" s="68" t="e">
        <f>LOOKUP(Sobota_I_kolo_sekt_A!S28,Sobota_I_kolo_sekt_A!S28)</f>
        <v>#N/A</v>
      </c>
      <c r="E29" s="66" t="e">
        <f>LOOKUP(Sobota_I_kolo_sekt_A!Q28,Sobota_I_kolo_sekt_A!Q28)</f>
        <v>#N/A</v>
      </c>
      <c r="F29" s="69" t="e">
        <f>LOOKUP(Sobota_I_kolo_sekt_A!P28,Sobota_I_kolo_sekt_A!P28)</f>
        <v>#N/A</v>
      </c>
      <c r="G29" s="65"/>
      <c r="H29" s="66"/>
      <c r="I29" s="69"/>
      <c r="J29" s="65"/>
      <c r="K29" s="66"/>
      <c r="L29" s="67"/>
      <c r="M29" s="68"/>
      <c r="N29" s="66"/>
      <c r="O29" s="67"/>
      <c r="P29" s="95">
        <f>Sobota_I_kolo_sekt_C!S4</f>
        <v>1</v>
      </c>
      <c r="Q29" s="61">
        <f>Sobota_I_kolo_sekt_C!O4</f>
        <v>3</v>
      </c>
      <c r="R29" s="115">
        <f>Sobota_I_kolo_sekt_C!Q4</f>
        <v>90</v>
      </c>
      <c r="S29" s="116">
        <f>Sobota_I_kolo_sekt_C!P4</f>
        <v>188.5</v>
      </c>
      <c r="T29" s="70">
        <v>1</v>
      </c>
      <c r="V29" t="s">
        <v>35</v>
      </c>
    </row>
    <row r="30" spans="2:20" ht="18.75" thickBot="1">
      <c r="B30" s="63" t="s">
        <v>74</v>
      </c>
      <c r="C30" s="85" t="s">
        <v>146</v>
      </c>
      <c r="D30" s="74" t="e">
        <f>LOOKUP(Sobota_I_kolo_sekt_A!S29,Sobota_I_kolo_sekt_A!S29)</f>
        <v>#N/A</v>
      </c>
      <c r="E30" s="72" t="e">
        <f>LOOKUP(Sobota_I_kolo_sekt_A!Q29,Sobota_I_kolo_sekt_A!Q29)</f>
        <v>#N/A</v>
      </c>
      <c r="F30" s="75" t="e">
        <f>LOOKUP(Sobota_I_kolo_sekt_A!P29,Sobota_I_kolo_sekt_A!P29)</f>
        <v>#N/A</v>
      </c>
      <c r="G30" s="71"/>
      <c r="H30" s="72"/>
      <c r="I30" s="75"/>
      <c r="J30" s="71"/>
      <c r="K30" s="72"/>
      <c r="L30" s="73"/>
      <c r="M30" s="74"/>
      <c r="N30" s="72"/>
      <c r="O30" s="73"/>
      <c r="P30" s="95">
        <f>Sobota_I_kolo_sekt_C!S5</f>
        <v>2</v>
      </c>
      <c r="Q30" s="61">
        <f>Sobota_I_kolo_sekt_C!O5</f>
        <v>6</v>
      </c>
      <c r="R30" s="115">
        <f>Sobota_I_kolo_sekt_C!Q5</f>
        <v>84</v>
      </c>
      <c r="S30" s="116">
        <f>Sobota_I_kolo_sekt_C!P5</f>
        <v>172.5</v>
      </c>
      <c r="T30" s="76">
        <v>6</v>
      </c>
    </row>
    <row r="31" spans="2:20" ht="18.75" thickBot="1">
      <c r="B31" s="63" t="s">
        <v>75</v>
      </c>
      <c r="C31" s="85" t="s">
        <v>147</v>
      </c>
      <c r="D31" s="74" t="e">
        <f>LOOKUP(Sobota_I_kolo_sekt_A!S30,Sobota_I_kolo_sekt_A!S30)</f>
        <v>#N/A</v>
      </c>
      <c r="E31" s="72" t="e">
        <f>LOOKUP(Sobota_I_kolo_sekt_A!Q30,Sobota_I_kolo_sekt_A!Q30)</f>
        <v>#N/A</v>
      </c>
      <c r="F31" s="75" t="e">
        <f>LOOKUP(Sobota_I_kolo_sekt_A!P30,Sobota_I_kolo_sekt_A!P30)</f>
        <v>#N/A</v>
      </c>
      <c r="G31" s="71"/>
      <c r="H31" s="72"/>
      <c r="I31" s="75"/>
      <c r="J31" s="71"/>
      <c r="K31" s="72"/>
      <c r="L31" s="73"/>
      <c r="M31" s="74"/>
      <c r="N31" s="72"/>
      <c r="O31" s="73"/>
      <c r="P31" s="95">
        <f>Sobota_I_kolo_sekt_C!S6</f>
        <v>9</v>
      </c>
      <c r="Q31" s="61">
        <f>Sobota_I_kolo_sekt_C!O6</f>
        <v>15</v>
      </c>
      <c r="R31" s="115">
        <f>Sobota_I_kolo_sekt_C!Q6</f>
        <v>24</v>
      </c>
      <c r="S31" s="116">
        <f>Sobota_I_kolo_sekt_C!P6</f>
        <v>54.5</v>
      </c>
      <c r="T31" s="76">
        <v>33</v>
      </c>
    </row>
    <row r="32" spans="2:20" ht="18.75" thickBot="1">
      <c r="B32" s="63" t="s">
        <v>76</v>
      </c>
      <c r="C32" s="85" t="s">
        <v>148</v>
      </c>
      <c r="D32" s="74" t="e">
        <f>LOOKUP(Sobota_I_kolo_sekt_A!S31,Sobota_I_kolo_sekt_A!S31)</f>
        <v>#N/A</v>
      </c>
      <c r="E32" s="72" t="e">
        <f>LOOKUP(Sobota_I_kolo_sekt_A!Q31,Sobota_I_kolo_sekt_A!Q31)</f>
        <v>#N/A</v>
      </c>
      <c r="F32" s="75" t="e">
        <f>LOOKUP(Sobota_I_kolo_sekt_A!P31,Sobota_I_kolo_sekt_A!P31)</f>
        <v>#N/A</v>
      </c>
      <c r="G32" s="71"/>
      <c r="H32" s="72"/>
      <c r="I32" s="75"/>
      <c r="J32" s="71"/>
      <c r="K32" s="72"/>
      <c r="L32" s="73"/>
      <c r="M32" s="74"/>
      <c r="N32" s="72"/>
      <c r="O32" s="73"/>
      <c r="P32" s="95">
        <f>Sobota_I_kolo_sekt_C!S7</f>
        <v>4</v>
      </c>
      <c r="Q32" s="61">
        <f>Sobota_I_kolo_sekt_C!O7</f>
        <v>10</v>
      </c>
      <c r="R32" s="115">
        <f>Sobota_I_kolo_sekt_C!Q7</f>
        <v>59</v>
      </c>
      <c r="S32" s="116">
        <f>Sobota_I_kolo_sekt_C!P7</f>
        <v>101.5</v>
      </c>
      <c r="T32" s="76">
        <v>14</v>
      </c>
    </row>
    <row r="33" spans="2:20" ht="18.75" thickBot="1">
      <c r="B33" s="63" t="s">
        <v>77</v>
      </c>
      <c r="C33" s="85" t="s">
        <v>149</v>
      </c>
      <c r="D33" s="74" t="e">
        <f>LOOKUP(Sobota_I_kolo_sekt_A!S32,Sobota_I_kolo_sekt_A!S32)</f>
        <v>#N/A</v>
      </c>
      <c r="E33" s="72" t="e">
        <f>LOOKUP(Sobota_I_kolo_sekt_A!Q32,Sobota_I_kolo_sekt_A!Q32)</f>
        <v>#N/A</v>
      </c>
      <c r="F33" s="75" t="e">
        <f>LOOKUP(Sobota_I_kolo_sekt_A!P32,Sobota_I_kolo_sekt_A!P32)</f>
        <v>#N/A</v>
      </c>
      <c r="G33" s="71"/>
      <c r="H33" s="72"/>
      <c r="I33" s="75"/>
      <c r="J33" s="71"/>
      <c r="K33" s="72"/>
      <c r="L33" s="73"/>
      <c r="M33" s="74"/>
      <c r="N33" s="72"/>
      <c r="O33" s="73"/>
      <c r="P33" s="95">
        <f>Sobota_I_kolo_sekt_C!S8</f>
        <v>3</v>
      </c>
      <c r="Q33" s="61">
        <f>Sobota_I_kolo_sekt_C!O8</f>
        <v>7</v>
      </c>
      <c r="R33" s="115">
        <f>Sobota_I_kolo_sekt_C!Q8</f>
        <v>55</v>
      </c>
      <c r="S33" s="116">
        <f>Sobota_I_kolo_sekt_C!P8</f>
        <v>104</v>
      </c>
      <c r="T33" s="76">
        <v>9</v>
      </c>
    </row>
    <row r="34" spans="2:20" ht="18.75" thickBot="1">
      <c r="B34" s="63" t="s">
        <v>78</v>
      </c>
      <c r="C34" s="86" t="s">
        <v>150</v>
      </c>
      <c r="D34" s="74" t="e">
        <f>LOOKUP(Sobota_I_kolo_sekt_A!S33,Sobota_I_kolo_sekt_A!S33)</f>
        <v>#N/A</v>
      </c>
      <c r="E34" s="72" t="e">
        <f>LOOKUP(Sobota_I_kolo_sekt_A!Q33,Sobota_I_kolo_sekt_A!Q33)</f>
        <v>#N/A</v>
      </c>
      <c r="F34" s="75" t="e">
        <f>LOOKUP(Sobota_I_kolo_sekt_A!P33,Sobota_I_kolo_sekt_A!P33)</f>
        <v>#N/A</v>
      </c>
      <c r="G34" s="71"/>
      <c r="H34" s="72"/>
      <c r="I34" s="75"/>
      <c r="J34" s="71"/>
      <c r="K34" s="72"/>
      <c r="L34" s="73"/>
      <c r="M34" s="74"/>
      <c r="N34" s="72"/>
      <c r="O34" s="73"/>
      <c r="P34" s="95">
        <f>Sobota_I_kolo_sekt_C!S9</f>
        <v>10</v>
      </c>
      <c r="Q34" s="61">
        <f>Sobota_I_kolo_sekt_C!O9</f>
        <v>17</v>
      </c>
      <c r="R34" s="115">
        <f>Sobota_I_kolo_sekt_C!Q9</f>
        <v>25</v>
      </c>
      <c r="S34" s="116">
        <f>Sobota_I_kolo_sekt_C!P9</f>
        <v>50.5</v>
      </c>
      <c r="T34" s="76">
        <v>38</v>
      </c>
    </row>
    <row r="35" spans="2:20" ht="18.75" thickBot="1">
      <c r="B35" s="63" t="s">
        <v>79</v>
      </c>
      <c r="C35" s="85" t="s">
        <v>151</v>
      </c>
      <c r="D35" s="74" t="e">
        <f>LOOKUP(Sobota_I_kolo_sekt_A!S34,Sobota_I_kolo_sekt_A!S34)</f>
        <v>#N/A</v>
      </c>
      <c r="E35" s="72" t="e">
        <f>LOOKUP(Sobota_I_kolo_sekt_A!Q34,Sobota_I_kolo_sekt_A!Q34)</f>
        <v>#N/A</v>
      </c>
      <c r="F35" s="75" t="e">
        <f>LOOKUP(Sobota_I_kolo_sekt_A!P34,Sobota_I_kolo_sekt_A!P34)</f>
        <v>#N/A</v>
      </c>
      <c r="G35" s="71"/>
      <c r="H35" s="72"/>
      <c r="I35" s="75"/>
      <c r="J35" s="71"/>
      <c r="K35" s="72"/>
      <c r="L35" s="73"/>
      <c r="M35" s="74"/>
      <c r="N35" s="72"/>
      <c r="O35" s="73"/>
      <c r="P35" s="95">
        <f>Sobota_I_kolo_sekt_C!S10</f>
        <v>7</v>
      </c>
      <c r="Q35" s="61">
        <f>Sobota_I_kolo_sekt_C!O10</f>
        <v>15</v>
      </c>
      <c r="R35" s="115">
        <f>Sobota_I_kolo_sekt_C!Q10</f>
        <v>43</v>
      </c>
      <c r="S35" s="116">
        <f>Sobota_I_kolo_sekt_C!P10</f>
        <v>82.5</v>
      </c>
      <c r="T35" s="76">
        <v>27</v>
      </c>
    </row>
    <row r="36" spans="2:20" ht="18.75" thickBot="1">
      <c r="B36" s="63" t="s">
        <v>80</v>
      </c>
      <c r="C36" s="85" t="s">
        <v>152</v>
      </c>
      <c r="D36" s="74" t="e">
        <f>LOOKUP(Sobota_I_kolo_sekt_A!S35,Sobota_I_kolo_sekt_A!S35)</f>
        <v>#N/A</v>
      </c>
      <c r="E36" s="72" t="e">
        <f>LOOKUP(Sobota_I_kolo_sekt_A!Q35,Sobota_I_kolo_sekt_A!Q35)</f>
        <v>#N/A</v>
      </c>
      <c r="F36" s="75" t="e">
        <f>LOOKUP(Sobota_I_kolo_sekt_A!P35,Sobota_I_kolo_sekt_A!P35)</f>
        <v>#N/A</v>
      </c>
      <c r="G36" s="71"/>
      <c r="H36" s="72"/>
      <c r="I36" s="75"/>
      <c r="J36" s="71"/>
      <c r="K36" s="72"/>
      <c r="L36" s="73"/>
      <c r="M36" s="74"/>
      <c r="N36" s="72"/>
      <c r="O36" s="73"/>
      <c r="P36" s="95">
        <f>Sobota_I_kolo_sekt_C!S11</f>
        <v>11</v>
      </c>
      <c r="Q36" s="61">
        <f>Sobota_I_kolo_sekt_C!O11</f>
        <v>19</v>
      </c>
      <c r="R36" s="115">
        <f>Sobota_I_kolo_sekt_C!Q11</f>
        <v>24</v>
      </c>
      <c r="S36" s="116">
        <f>Sobota_I_kolo_sekt_C!P11</f>
        <v>46</v>
      </c>
      <c r="T36" s="76">
        <v>43</v>
      </c>
    </row>
    <row r="37" spans="2:20" ht="18.75" thickBot="1">
      <c r="B37" s="63" t="s">
        <v>81</v>
      </c>
      <c r="C37" s="85" t="s">
        <v>153</v>
      </c>
      <c r="D37" s="74" t="e">
        <f>LOOKUP(Sobota_I_kolo_sekt_A!S36,Sobota_I_kolo_sekt_A!S36)</f>
        <v>#N/A</v>
      </c>
      <c r="E37" s="72" t="e">
        <f>LOOKUP(Sobota_I_kolo_sekt_A!Q36,Sobota_I_kolo_sekt_A!Q36)</f>
        <v>#N/A</v>
      </c>
      <c r="F37" s="75" t="e">
        <f>LOOKUP(Sobota_I_kolo_sekt_A!P36,Sobota_I_kolo_sekt_A!P36)</f>
        <v>#N/A</v>
      </c>
      <c r="G37" s="71"/>
      <c r="H37" s="72"/>
      <c r="I37" s="75"/>
      <c r="J37" s="71"/>
      <c r="K37" s="72"/>
      <c r="L37" s="73"/>
      <c r="M37" s="74"/>
      <c r="N37" s="72"/>
      <c r="O37" s="73"/>
      <c r="P37" s="95">
        <f>Sobota_I_kolo_sekt_C!S12</f>
        <v>8</v>
      </c>
      <c r="Q37" s="61">
        <f>Sobota_I_kolo_sekt_C!O12</f>
        <v>15</v>
      </c>
      <c r="R37" s="115">
        <f>Sobota_I_kolo_sekt_C!Q12</f>
        <v>27</v>
      </c>
      <c r="S37" s="116">
        <f>Sobota_I_kolo_sekt_C!P12</f>
        <v>59</v>
      </c>
      <c r="T37" s="76">
        <v>30</v>
      </c>
    </row>
    <row r="38" spans="2:20" ht="18.75" thickBot="1">
      <c r="B38" s="63" t="s">
        <v>82</v>
      </c>
      <c r="C38" s="85" t="s">
        <v>154</v>
      </c>
      <c r="D38" s="74" t="e">
        <f>LOOKUP(Sobota_I_kolo_sekt_A!S37,Sobota_I_kolo_sekt_A!S37)</f>
        <v>#N/A</v>
      </c>
      <c r="E38" s="72" t="e">
        <f>LOOKUP(Sobota_I_kolo_sekt_A!Q37,Sobota_I_kolo_sekt_A!Q37)</f>
        <v>#N/A</v>
      </c>
      <c r="F38" s="75" t="e">
        <f>LOOKUP(Sobota_I_kolo_sekt_A!P37,Sobota_I_kolo_sekt_A!P37)</f>
        <v>#N/A</v>
      </c>
      <c r="G38" s="71"/>
      <c r="H38" s="72"/>
      <c r="I38" s="75"/>
      <c r="J38" s="71"/>
      <c r="K38" s="72"/>
      <c r="L38" s="73"/>
      <c r="M38" s="74"/>
      <c r="N38" s="72"/>
      <c r="O38" s="73"/>
      <c r="P38" s="95">
        <f>Sobota_I_kolo_sekt_C!S13</f>
        <v>6</v>
      </c>
      <c r="Q38" s="61">
        <f>Sobota_I_kolo_sekt_C!O13</f>
        <v>14</v>
      </c>
      <c r="R38" s="115">
        <f>Sobota_I_kolo_sekt_C!Q13</f>
        <v>49</v>
      </c>
      <c r="S38" s="116">
        <f>Sobota_I_kolo_sekt_C!P13</f>
        <v>82.5</v>
      </c>
      <c r="T38" s="76">
        <v>24</v>
      </c>
    </row>
    <row r="39" spans="2:20" ht="18.75" thickBot="1">
      <c r="B39" s="63" t="s">
        <v>83</v>
      </c>
      <c r="C39" s="5" t="s">
        <v>155</v>
      </c>
      <c r="D39" s="74" t="e">
        <f>LOOKUP(Sobota_I_kolo_sekt_A!S38,Sobota_I_kolo_sekt_A!S38)</f>
        <v>#N/A</v>
      </c>
      <c r="E39" s="72" t="e">
        <f>LOOKUP(Sobota_I_kolo_sekt_A!Q38,Sobota_I_kolo_sekt_A!Q38)</f>
        <v>#N/A</v>
      </c>
      <c r="F39" s="75" t="e">
        <f>LOOKUP(Sobota_I_kolo_sekt_A!P38,Sobota_I_kolo_sekt_A!P38)</f>
        <v>#N/A</v>
      </c>
      <c r="G39" s="71"/>
      <c r="H39" s="72"/>
      <c r="I39" s="75"/>
      <c r="J39" s="71"/>
      <c r="K39" s="72"/>
      <c r="L39" s="73"/>
      <c r="M39" s="74"/>
      <c r="N39" s="72"/>
      <c r="O39" s="73"/>
      <c r="P39" s="95">
        <f>Sobota_I_kolo_sekt_C!S14</f>
        <v>12</v>
      </c>
      <c r="Q39" s="61">
        <f>Sobota_I_kolo_sekt_C!O14</f>
        <v>24</v>
      </c>
      <c r="R39" s="115">
        <f>Sobota_I_kolo_sekt_C!Q14</f>
        <v>12</v>
      </c>
      <c r="S39" s="116">
        <f>Sobota_I_kolo_sekt_C!P14</f>
        <v>24.1</v>
      </c>
      <c r="T39" s="76">
        <v>48</v>
      </c>
    </row>
    <row r="40" spans="2:20" ht="18.75" thickBot="1">
      <c r="B40" s="64" t="s">
        <v>84</v>
      </c>
      <c r="C40" s="87" t="s">
        <v>156</v>
      </c>
      <c r="D40" s="80" t="e">
        <f>LOOKUP(Sobota_I_kolo_sekt_A!S39,Sobota_I_kolo_sekt_A!S39)</f>
        <v>#N/A</v>
      </c>
      <c r="E40" s="78" t="e">
        <f>LOOKUP(Sobota_I_kolo_sekt_A!Q39,Sobota_I_kolo_sekt_A!Q39)</f>
        <v>#N/A</v>
      </c>
      <c r="F40" s="81" t="e">
        <f>LOOKUP(Sobota_I_kolo_sekt_A!P39,Sobota_I_kolo_sekt_A!P39)</f>
        <v>#N/A</v>
      </c>
      <c r="G40" s="77"/>
      <c r="H40" s="78"/>
      <c r="I40" s="81"/>
      <c r="J40" s="77"/>
      <c r="K40" s="78"/>
      <c r="L40" s="79"/>
      <c r="M40" s="80"/>
      <c r="N40" s="78"/>
      <c r="O40" s="79"/>
      <c r="P40" s="95">
        <f>Sobota_I_kolo_sekt_C!S15</f>
        <v>5</v>
      </c>
      <c r="Q40" s="61">
        <f>Sobota_I_kolo_sekt_C!O15</f>
        <v>11</v>
      </c>
      <c r="R40" s="115">
        <f>Sobota_I_kolo_sekt_C!Q15</f>
        <v>44</v>
      </c>
      <c r="S40" s="116">
        <f>Sobota_I_kolo_sekt_C!P15</f>
        <v>87.5</v>
      </c>
      <c r="T40" s="82">
        <v>19</v>
      </c>
    </row>
    <row r="41" spans="2:22" ht="18.75" thickBot="1">
      <c r="B41" s="62" t="s">
        <v>73</v>
      </c>
      <c r="C41" s="16" t="s">
        <v>157</v>
      </c>
      <c r="D41" s="68" t="e">
        <f>LOOKUP(Sobota_I_kolo_sekt_A!S40,Sobota_I_kolo_sekt_A!S40)</f>
        <v>#N/A</v>
      </c>
      <c r="E41" s="66" t="e">
        <f>LOOKUP(Sobota_I_kolo_sekt_A!Q40,Sobota_I_kolo_sekt_A!Q40)</f>
        <v>#N/A</v>
      </c>
      <c r="F41" s="69" t="e">
        <f>LOOKUP(Sobota_I_kolo_sekt_A!P40,Sobota_I_kolo_sekt_A!P40)</f>
        <v>#N/A</v>
      </c>
      <c r="G41" s="65"/>
      <c r="H41" s="66"/>
      <c r="I41" s="69"/>
      <c r="J41" s="65"/>
      <c r="K41" s="66"/>
      <c r="L41" s="67"/>
      <c r="M41" s="68"/>
      <c r="N41" s="66"/>
      <c r="O41" s="67"/>
      <c r="P41" s="95">
        <f>Sobota_I_kolo_sekt_D!S4</f>
        <v>7</v>
      </c>
      <c r="Q41" s="61">
        <f>Sobota_I_kolo_sekt_D!O4</f>
        <v>13</v>
      </c>
      <c r="R41" s="115">
        <f>Sobota_I_kolo_sekt_D!Q4</f>
        <v>33</v>
      </c>
      <c r="S41" s="116">
        <f>Sobota_I_kolo_sekt_D!P4</f>
        <v>74</v>
      </c>
      <c r="T41" s="70">
        <v>25</v>
      </c>
      <c r="V41" t="s">
        <v>44</v>
      </c>
    </row>
    <row r="42" spans="2:20" ht="18.75" thickBot="1">
      <c r="B42" s="63" t="s">
        <v>74</v>
      </c>
      <c r="C42" s="85" t="s">
        <v>158</v>
      </c>
      <c r="D42" s="74" t="e">
        <f>LOOKUP(Sobota_I_kolo_sekt_A!S41,Sobota_I_kolo_sekt_A!S41)</f>
        <v>#N/A</v>
      </c>
      <c r="E42" s="72" t="e">
        <f>LOOKUP(Sobota_I_kolo_sekt_A!Q41,Sobota_I_kolo_sekt_A!Q41)</f>
        <v>#N/A</v>
      </c>
      <c r="F42" s="75" t="e">
        <f>LOOKUP(Sobota_I_kolo_sekt_A!P41,Sobota_I_kolo_sekt_A!P41)</f>
        <v>#N/A</v>
      </c>
      <c r="G42" s="71"/>
      <c r="H42" s="72"/>
      <c r="I42" s="75"/>
      <c r="J42" s="71"/>
      <c r="K42" s="72"/>
      <c r="L42" s="73"/>
      <c r="M42" s="74"/>
      <c r="N42" s="72"/>
      <c r="O42" s="73"/>
      <c r="P42" s="95">
        <f>Sobota_I_kolo_sekt_D!S5</f>
        <v>1</v>
      </c>
      <c r="Q42" s="61">
        <f>Sobota_I_kolo_sekt_D!O5</f>
        <v>6</v>
      </c>
      <c r="R42" s="115">
        <f>Sobota_I_kolo_sekt_D!Q5</f>
        <v>55</v>
      </c>
      <c r="S42" s="116">
        <f>Sobota_I_kolo_sekt_D!P5</f>
        <v>93.5</v>
      </c>
      <c r="T42" s="76">
        <v>4</v>
      </c>
    </row>
    <row r="43" spans="2:20" ht="18.75" thickBot="1">
      <c r="B43" s="63" t="s">
        <v>75</v>
      </c>
      <c r="C43" s="85" t="s">
        <v>159</v>
      </c>
      <c r="D43" s="74" t="e">
        <f>LOOKUP(Sobota_I_kolo_sekt_A!S42,Sobota_I_kolo_sekt_A!S42)</f>
        <v>#N/A</v>
      </c>
      <c r="E43" s="72" t="e">
        <f>LOOKUP(Sobota_I_kolo_sekt_A!Q42,Sobota_I_kolo_sekt_A!Q42)</f>
        <v>#N/A</v>
      </c>
      <c r="F43" s="75" t="e">
        <f>LOOKUP(Sobota_I_kolo_sekt_A!P42,Sobota_I_kolo_sekt_A!P42)</f>
        <v>#N/A</v>
      </c>
      <c r="G43" s="71"/>
      <c r="H43" s="72"/>
      <c r="I43" s="75"/>
      <c r="J43" s="71"/>
      <c r="K43" s="72"/>
      <c r="L43" s="73"/>
      <c r="M43" s="74"/>
      <c r="N43" s="72"/>
      <c r="O43" s="73"/>
      <c r="P43" s="95">
        <f>Sobota_I_kolo_sekt_D!S6</f>
        <v>4</v>
      </c>
      <c r="Q43" s="61">
        <f>Sobota_I_kolo_sekt_D!O6</f>
        <v>10</v>
      </c>
      <c r="R43" s="115">
        <f>Sobota_I_kolo_sekt_D!Q6</f>
        <v>39</v>
      </c>
      <c r="S43" s="116">
        <f>Sobota_I_kolo_sekt_D!P6</f>
        <v>78</v>
      </c>
      <c r="T43" s="76">
        <v>15</v>
      </c>
    </row>
    <row r="44" spans="2:20" ht="18.75" thickBot="1">
      <c r="B44" s="63" t="s">
        <v>76</v>
      </c>
      <c r="C44" s="93" t="s">
        <v>160</v>
      </c>
      <c r="D44" s="74" t="e">
        <f>LOOKUP(Sobota_I_kolo_sekt_A!S43,Sobota_I_kolo_sekt_A!S43)</f>
        <v>#N/A</v>
      </c>
      <c r="E44" s="72" t="e">
        <f>LOOKUP(Sobota_I_kolo_sekt_A!Q43,Sobota_I_kolo_sekt_A!Q43)</f>
        <v>#N/A</v>
      </c>
      <c r="F44" s="75" t="e">
        <f>LOOKUP(Sobota_I_kolo_sekt_A!P43,Sobota_I_kolo_sekt_A!P43)</f>
        <v>#N/A</v>
      </c>
      <c r="G44" s="71"/>
      <c r="H44" s="72"/>
      <c r="I44" s="75"/>
      <c r="J44" s="71"/>
      <c r="K44" s="72"/>
      <c r="L44" s="73"/>
      <c r="M44" s="74"/>
      <c r="N44" s="72"/>
      <c r="O44" s="73"/>
      <c r="P44" s="95">
        <f>Sobota_I_kolo_sekt_D!S7</f>
        <v>3</v>
      </c>
      <c r="Q44" s="61">
        <f>Sobota_I_kolo_sekt_D!O7</f>
        <v>10</v>
      </c>
      <c r="R44" s="115">
        <f>Sobota_I_kolo_sekt_D!Q7</f>
        <v>55</v>
      </c>
      <c r="S44" s="116">
        <f>Sobota_I_kolo_sekt_D!P7</f>
        <v>111</v>
      </c>
      <c r="T44" s="76">
        <v>12</v>
      </c>
    </row>
    <row r="45" spans="2:20" ht="18.75" thickBot="1">
      <c r="B45" s="63" t="s">
        <v>77</v>
      </c>
      <c r="C45" s="85" t="s">
        <v>161</v>
      </c>
      <c r="D45" s="74" t="e">
        <f>LOOKUP(Sobota_I_kolo_sekt_A!S44,Sobota_I_kolo_sekt_A!S44)</f>
        <v>#N/A</v>
      </c>
      <c r="E45" s="72" t="e">
        <f>LOOKUP(Sobota_I_kolo_sekt_A!Q44,Sobota_I_kolo_sekt_A!Q44)</f>
        <v>#N/A</v>
      </c>
      <c r="F45" s="75" t="e">
        <f>LOOKUP(Sobota_I_kolo_sekt_A!P44,Sobota_I_kolo_sekt_A!P44)</f>
        <v>#N/A</v>
      </c>
      <c r="G45" s="71"/>
      <c r="H45" s="72"/>
      <c r="I45" s="75"/>
      <c r="J45" s="71"/>
      <c r="K45" s="72"/>
      <c r="L45" s="73"/>
      <c r="M45" s="74"/>
      <c r="N45" s="72"/>
      <c r="O45" s="73"/>
      <c r="P45" s="95">
        <f>Sobota_I_kolo_sekt_D!S8</f>
        <v>6</v>
      </c>
      <c r="Q45" s="61">
        <f>Sobota_I_kolo_sekt_D!O8</f>
        <v>13</v>
      </c>
      <c r="R45" s="115">
        <f>Sobota_I_kolo_sekt_D!Q8</f>
        <v>39</v>
      </c>
      <c r="S45" s="116">
        <f>Sobota_I_kolo_sekt_D!P8</f>
        <v>74.6</v>
      </c>
      <c r="T45" s="76">
        <v>23</v>
      </c>
    </row>
    <row r="46" spans="2:20" ht="18.75" thickBot="1">
      <c r="B46" s="63" t="s">
        <v>78</v>
      </c>
      <c r="C46" s="86" t="s">
        <v>162</v>
      </c>
      <c r="D46" s="74" t="e">
        <f>LOOKUP(Sobota_I_kolo_sekt_A!S45,Sobota_I_kolo_sekt_A!S45)</f>
        <v>#N/A</v>
      </c>
      <c r="E46" s="72" t="e">
        <f>LOOKUP(Sobota_I_kolo_sekt_A!Q45,Sobota_I_kolo_sekt_A!Q45)</f>
        <v>#N/A</v>
      </c>
      <c r="F46" s="75" t="e">
        <f>LOOKUP(Sobota_I_kolo_sekt_A!P45,Sobota_I_kolo_sekt_A!P45)</f>
        <v>#N/A</v>
      </c>
      <c r="G46" s="71"/>
      <c r="H46" s="72"/>
      <c r="I46" s="75"/>
      <c r="J46" s="71"/>
      <c r="K46" s="72"/>
      <c r="L46" s="73"/>
      <c r="M46" s="74"/>
      <c r="N46" s="72"/>
      <c r="O46" s="73"/>
      <c r="P46" s="95">
        <f>Sobota_I_kolo_sekt_D!S9</f>
        <v>11</v>
      </c>
      <c r="Q46" s="61">
        <f>Sobota_I_kolo_sekt_D!O9</f>
        <v>17</v>
      </c>
      <c r="R46" s="115">
        <f>Sobota_I_kolo_sekt_D!Q9</f>
        <v>29</v>
      </c>
      <c r="S46" s="116">
        <f>Sobota_I_kolo_sekt_D!P9</f>
        <v>58.5</v>
      </c>
      <c r="T46" s="76">
        <v>41</v>
      </c>
    </row>
    <row r="47" spans="2:20" ht="18.75" thickBot="1">
      <c r="B47" s="63" t="s">
        <v>79</v>
      </c>
      <c r="C47" s="85" t="s">
        <v>163</v>
      </c>
      <c r="D47" s="74" t="e">
        <f>LOOKUP(Sobota_I_kolo_sekt_A!S46,Sobota_I_kolo_sekt_A!S46)</f>
        <v>#N/A</v>
      </c>
      <c r="E47" s="72" t="e">
        <f>LOOKUP(Sobota_I_kolo_sekt_A!Q46,Sobota_I_kolo_sekt_A!Q46)</f>
        <v>#N/A</v>
      </c>
      <c r="F47" s="75" t="e">
        <f>LOOKUP(Sobota_I_kolo_sekt_A!P46,Sobota_I_kolo_sekt_A!P46)</f>
        <v>#N/A</v>
      </c>
      <c r="G47" s="71"/>
      <c r="H47" s="72"/>
      <c r="I47" s="75"/>
      <c r="J47" s="71"/>
      <c r="K47" s="72"/>
      <c r="L47" s="73"/>
      <c r="M47" s="74"/>
      <c r="N47" s="72"/>
      <c r="O47" s="73"/>
      <c r="P47" s="95">
        <f>Sobota_I_kolo_sekt_D!S10</f>
        <v>9</v>
      </c>
      <c r="Q47" s="61">
        <f>Sobota_I_kolo_sekt_D!O10</f>
        <v>16</v>
      </c>
      <c r="R47" s="115">
        <f>Sobota_I_kolo_sekt_D!Q10</f>
        <v>37</v>
      </c>
      <c r="S47" s="116">
        <f>Sobota_I_kolo_sekt_D!P10</f>
        <v>69</v>
      </c>
      <c r="T47" s="76">
        <v>35</v>
      </c>
    </row>
    <row r="48" spans="2:20" ht="18.75" thickBot="1">
      <c r="B48" s="63" t="s">
        <v>80</v>
      </c>
      <c r="C48" s="85" t="s">
        <v>164</v>
      </c>
      <c r="D48" s="74" t="e">
        <f>LOOKUP(Sobota_I_kolo_sekt_A!S47,Sobota_I_kolo_sekt_A!S47)</f>
        <v>#N/A</v>
      </c>
      <c r="E48" s="72" t="e">
        <f>LOOKUP(Sobota_I_kolo_sekt_A!Q47,Sobota_I_kolo_sekt_A!Q47)</f>
        <v>#N/A</v>
      </c>
      <c r="F48" s="75" t="e">
        <f>LOOKUP(Sobota_I_kolo_sekt_A!P47,Sobota_I_kolo_sekt_A!P47)</f>
        <v>#N/A</v>
      </c>
      <c r="G48" s="71"/>
      <c r="H48" s="72"/>
      <c r="I48" s="75"/>
      <c r="J48" s="71"/>
      <c r="K48" s="72"/>
      <c r="L48" s="73"/>
      <c r="M48" s="74"/>
      <c r="N48" s="72"/>
      <c r="O48" s="73"/>
      <c r="P48" s="95">
        <f>Sobota_I_kolo_sekt_D!S11</f>
        <v>2</v>
      </c>
      <c r="Q48" s="61">
        <f>Sobota_I_kolo_sekt_D!O11</f>
        <v>8</v>
      </c>
      <c r="R48" s="115">
        <f>Sobota_I_kolo_sekt_D!Q11</f>
        <v>52</v>
      </c>
      <c r="S48" s="116">
        <f>Sobota_I_kolo_sekt_D!P11</f>
        <v>97</v>
      </c>
      <c r="T48" s="76">
        <v>7</v>
      </c>
    </row>
    <row r="49" spans="2:20" ht="18.75" thickBot="1">
      <c r="B49" s="63" t="s">
        <v>81</v>
      </c>
      <c r="C49" s="85" t="s">
        <v>165</v>
      </c>
      <c r="D49" s="74" t="e">
        <f>LOOKUP(Sobota_I_kolo_sekt_A!S48,Sobota_I_kolo_sekt_A!S48)</f>
        <v>#N/A</v>
      </c>
      <c r="E49" s="72" t="e">
        <f>LOOKUP(Sobota_I_kolo_sekt_A!Q48,Sobota_I_kolo_sekt_A!Q48)</f>
        <v>#N/A</v>
      </c>
      <c r="F49" s="75" t="e">
        <f>LOOKUP(Sobota_I_kolo_sekt_A!P48,Sobota_I_kolo_sekt_A!P48)</f>
        <v>#N/A</v>
      </c>
      <c r="G49" s="71"/>
      <c r="H49" s="72"/>
      <c r="I49" s="75"/>
      <c r="J49" s="71"/>
      <c r="K49" s="72"/>
      <c r="L49" s="73"/>
      <c r="M49" s="74"/>
      <c r="N49" s="72"/>
      <c r="O49" s="73"/>
      <c r="P49" s="95">
        <f>Sobota_I_kolo_sekt_D!S12</f>
        <v>5</v>
      </c>
      <c r="Q49" s="61">
        <f>Sobota_I_kolo_sekt_D!O12</f>
        <v>10</v>
      </c>
      <c r="R49" s="115">
        <f>Sobota_I_kolo_sekt_D!Q12</f>
        <v>44</v>
      </c>
      <c r="S49" s="116">
        <f>Sobota_I_kolo_sekt_D!P12</f>
        <v>74</v>
      </c>
      <c r="T49" s="76">
        <v>18</v>
      </c>
    </row>
    <row r="50" spans="2:20" ht="18.75" thickBot="1">
      <c r="B50" s="63" t="s">
        <v>82</v>
      </c>
      <c r="C50" s="85" t="s">
        <v>166</v>
      </c>
      <c r="D50" s="74" t="e">
        <f>LOOKUP(Sobota_I_kolo_sekt_A!S49,Sobota_I_kolo_sekt_A!S49)</f>
        <v>#N/A</v>
      </c>
      <c r="E50" s="72" t="e">
        <f>LOOKUP(Sobota_I_kolo_sekt_A!Q49,Sobota_I_kolo_sekt_A!Q49)</f>
        <v>#N/A</v>
      </c>
      <c r="F50" s="75" t="e">
        <f>LOOKUP(Sobota_I_kolo_sekt_A!P49,Sobota_I_kolo_sekt_A!P49)</f>
        <v>#N/A</v>
      </c>
      <c r="G50" s="71"/>
      <c r="H50" s="72"/>
      <c r="I50" s="75"/>
      <c r="J50" s="71"/>
      <c r="K50" s="72"/>
      <c r="L50" s="73"/>
      <c r="M50" s="74"/>
      <c r="N50" s="72"/>
      <c r="O50" s="73"/>
      <c r="P50" s="95">
        <f>Sobota_I_kolo_sekt_D!S13</f>
        <v>10</v>
      </c>
      <c r="Q50" s="61">
        <f>Sobota_I_kolo_sekt_D!O13</f>
        <v>16</v>
      </c>
      <c r="R50" s="115">
        <f>Sobota_I_kolo_sekt_D!Q13</f>
        <v>32</v>
      </c>
      <c r="S50" s="116">
        <f>Sobota_I_kolo_sekt_D!P13</f>
        <v>54.5</v>
      </c>
      <c r="T50" s="76">
        <v>37</v>
      </c>
    </row>
    <row r="51" spans="2:20" ht="18.75" thickBot="1">
      <c r="B51" s="63" t="s">
        <v>83</v>
      </c>
      <c r="C51" s="5" t="s">
        <v>167</v>
      </c>
      <c r="D51" s="74" t="e">
        <f>LOOKUP(Sobota_I_kolo_sekt_A!S50,Sobota_I_kolo_sekt_A!S50)</f>
        <v>#N/A</v>
      </c>
      <c r="E51" s="72" t="e">
        <f>LOOKUP(Sobota_I_kolo_sekt_A!Q50,Sobota_I_kolo_sekt_A!Q50)</f>
        <v>#N/A</v>
      </c>
      <c r="F51" s="75" t="e">
        <f>LOOKUP(Sobota_I_kolo_sekt_A!P50,Sobota_I_kolo_sekt_A!P50)</f>
        <v>#N/A</v>
      </c>
      <c r="G51" s="71"/>
      <c r="H51" s="72"/>
      <c r="I51" s="75"/>
      <c r="J51" s="71"/>
      <c r="K51" s="72"/>
      <c r="L51" s="73"/>
      <c r="M51" s="74"/>
      <c r="N51" s="72"/>
      <c r="O51" s="73"/>
      <c r="P51" s="95">
        <f>Sobota_I_kolo_sekt_D!S14</f>
        <v>8</v>
      </c>
      <c r="Q51" s="61">
        <f>Sobota_I_kolo_sekt_D!O14</f>
        <v>15</v>
      </c>
      <c r="R51" s="115">
        <f>Sobota_I_kolo_sekt_D!Q14</f>
        <v>33</v>
      </c>
      <c r="S51" s="116">
        <f>Sobota_I_kolo_sekt_D!P14</f>
        <v>61</v>
      </c>
      <c r="T51" s="76">
        <v>29</v>
      </c>
    </row>
    <row r="52" spans="2:20" ht="18.75" thickBot="1">
      <c r="B52" s="64" t="s">
        <v>84</v>
      </c>
      <c r="C52" s="87" t="s">
        <v>168</v>
      </c>
      <c r="D52" s="80" t="e">
        <f>LOOKUP(Sobota_I_kolo_sekt_A!S51,Sobota_I_kolo_sekt_A!S51)</f>
        <v>#N/A</v>
      </c>
      <c r="E52" s="78" t="e">
        <f>LOOKUP(Sobota_I_kolo_sekt_A!Q51,Sobota_I_kolo_sekt_A!Q51)</f>
        <v>#N/A</v>
      </c>
      <c r="F52" s="81" t="e">
        <f>LOOKUP(Sobota_I_kolo_sekt_A!P51,Sobota_I_kolo_sekt_A!P51)</f>
        <v>#N/A</v>
      </c>
      <c r="G52" s="77"/>
      <c r="H52" s="78"/>
      <c r="I52" s="81"/>
      <c r="J52" s="77"/>
      <c r="K52" s="78"/>
      <c r="L52" s="79"/>
      <c r="M52" s="80"/>
      <c r="N52" s="78"/>
      <c r="O52" s="79"/>
      <c r="P52" s="97">
        <f>Sobota_I_kolo_sekt_D!S15</f>
        <v>12</v>
      </c>
      <c r="Q52" s="98">
        <f>Sobota_I_kolo_sekt_D!O15</f>
        <v>22</v>
      </c>
      <c r="R52" s="125">
        <f>Sobota_I_kolo_sekt_D!Q15</f>
        <v>19</v>
      </c>
      <c r="S52" s="126">
        <f>Sobota_I_kolo_sekt_D!P15</f>
        <v>35</v>
      </c>
      <c r="T52" s="82">
        <v>46</v>
      </c>
    </row>
    <row r="53" ht="12.75">
      <c r="R53">
        <f>SUM(R5:R52)</f>
        <v>1664</v>
      </c>
    </row>
  </sheetData>
  <sheetProtection selectLockedCells="1" selectUnlockedCells="1"/>
  <mergeCells count="12">
    <mergeCell ref="R3:R4"/>
    <mergeCell ref="S3:S4"/>
    <mergeCell ref="T3:T4"/>
    <mergeCell ref="B2:T2"/>
    <mergeCell ref="D3:F3"/>
    <mergeCell ref="G3:I3"/>
    <mergeCell ref="J3:L3"/>
    <mergeCell ref="M3:O3"/>
    <mergeCell ref="C3:C4"/>
    <mergeCell ref="B3:B4"/>
    <mergeCell ref="P3:P4"/>
    <mergeCell ref="Q3:Q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W14" sqref="W14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21.140625" style="0" customWidth="1"/>
    <col min="5" max="5" width="9.8515625" style="0" customWidth="1"/>
    <col min="6" max="6" width="6.421875" style="0" hidden="1" customWidth="1"/>
    <col min="7" max="7" width="8.421875" style="0" customWidth="1"/>
    <col min="8" max="8" width="6.7109375" style="0" customWidth="1"/>
    <col min="9" max="9" width="10.28125" style="0" hidden="1" customWidth="1"/>
    <col min="11" max="11" width="7.8515625" style="0" customWidth="1"/>
    <col min="12" max="12" width="6.8515625" style="0" customWidth="1"/>
    <col min="13" max="13" width="0" style="0" hidden="1" customWidth="1"/>
    <col min="14" max="14" width="8.7109375" style="0" customWidth="1"/>
    <col min="15" max="15" width="8.140625" style="0" customWidth="1"/>
    <col min="16" max="16" width="7.7109375" style="0" customWidth="1"/>
    <col min="17" max="17" width="7.57421875" style="0" customWidth="1"/>
    <col min="18" max="18" width="0" style="0" hidden="1" customWidth="1"/>
    <col min="20" max="20" width="6.8515625" style="0" customWidth="1"/>
  </cols>
  <sheetData>
    <row r="1" ht="13.5" thickBot="1"/>
    <row r="2" spans="2:20" ht="18.75" customHeight="1" thickBot="1">
      <c r="B2" s="127" t="s">
        <v>117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>
        <v>6</v>
      </c>
      <c r="C4" s="15">
        <v>12</v>
      </c>
      <c r="D4" s="16" t="s">
        <v>121</v>
      </c>
      <c r="E4" s="54"/>
      <c r="F4" s="20"/>
      <c r="G4" s="27">
        <v>14.5</v>
      </c>
      <c r="H4" s="28">
        <v>7</v>
      </c>
      <c r="I4" s="46">
        <f>COUNTIF(G$4:G$15,"&lt;"&amp;G4)*ROWS(G$4:G$15)+COUNTIF(H$4:H$15,"&lt;"&amp;H4)</f>
        <v>51</v>
      </c>
      <c r="J4" s="49">
        <f>IF(COUNTIF(I$4:I$15,I4)&gt;1,RANK(I4,I$4:I$15,0)+(COUNT(I$4:I$15)+1-RANK(I4,I$4:I$15,0)-RANK(I4,I$4:I$15,1))/2,RANK(I4,I$4:I$15,0)+(COUNT(I$4:I$15)+1-RANK(I4,I$4:I$15,0)-RANK(I4,I$4:I$15,1)))</f>
        <v>8</v>
      </c>
      <c r="K4" s="27">
        <v>9.5</v>
      </c>
      <c r="L4" s="28">
        <v>5</v>
      </c>
      <c r="M4" s="46">
        <f>COUNTIF(K$4:K$15,"&lt;"&amp;K4)*ROWS(K$4:K$15)+COUNTIF(L$4:L$15,"&lt;"&amp;L4)</f>
        <v>39</v>
      </c>
      <c r="N4" s="49">
        <f>IF(COUNTIF(M$4:M$15,M4)&gt;1,RANK(M4,M$4:M$15,0)+(COUNT(M$4:M$15)+1-RANK(M4,M$4:M$15,0)-RANK(M4,M$4:M$15,1))/2,RANK(M4,M$4:M$15,0)+(COUNT(M$4:M$15)+1-RANK(M4,M$4:M$15,0)-RANK(M4,M$4:M$15,1)))</f>
        <v>8.5</v>
      </c>
      <c r="O4" s="43">
        <f>SUM(J4,N4)</f>
        <v>16.5</v>
      </c>
      <c r="P4" s="40">
        <f aca="true" t="shared" si="0" ref="P4:P15">SUM(K4,G4)</f>
        <v>24</v>
      </c>
      <c r="Q4" s="29">
        <f aca="true" t="shared" si="1" ref="Q4:Q15">SUM(L4,H4)</f>
        <v>12</v>
      </c>
      <c r="R4" s="31">
        <f>(COUNTIF(O$4:O$15,"&gt;"&amp;O4)*ROWS(O$4:O$14)+COUNTIF(P$4:P$15,"&lt;"&amp;P4))*ROWS(O$4:O$15)+COUNTIF(Q$4:Q$15,"&lt;"&amp;Q4)</f>
        <v>566</v>
      </c>
      <c r="S4" s="37">
        <f>IF(COUNTIF(R$4:R$15,R4)&gt;1,RANK(R4,R$4:R$15,0)+(COUNT(R$4:R$15)+1-RANK(R4,R$4:R$15,0)-RANK(R4,R$4:R$15,1))/2,RANK(R4,R$4:R$15,0)+(COUNT(R$4:R$15)+1-RANK(R4,R$4:R$15,0)-RANK(R4,R$4:R$15,1)))</f>
        <v>8</v>
      </c>
      <c r="T4" s="34">
        <v>20</v>
      </c>
    </row>
    <row r="5" spans="2:20" ht="19.5" thickBot="1">
      <c r="B5" s="17">
        <v>11</v>
      </c>
      <c r="C5" s="1">
        <v>5</v>
      </c>
      <c r="D5" s="85" t="s">
        <v>122</v>
      </c>
      <c r="E5" s="55" t="s">
        <v>169</v>
      </c>
      <c r="F5" s="21"/>
      <c r="G5" s="27">
        <v>20.5</v>
      </c>
      <c r="H5" s="28">
        <v>9</v>
      </c>
      <c r="I5" s="47">
        <f aca="true" t="shared" si="2" ref="I5:I15">COUNTIF(G$4:G$15,"&lt;"&amp;G5)*ROWS(G$4:G$15)+COUNTIF(H$4:H$15,"&lt;"&amp;H5)</f>
        <v>78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27">
        <v>6.5</v>
      </c>
      <c r="L5" s="28">
        <v>3</v>
      </c>
      <c r="M5" s="47">
        <f aca="true" t="shared" si="4" ref="M5:M15">COUNTIF(K$4:K$15,"&lt;"&amp;K5)*ROWS(K$4:K$15)+COUNTIF(L$4:L$15,"&lt;"&amp;L5)</f>
        <v>13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11</v>
      </c>
      <c r="O5" s="44">
        <f aca="true" t="shared" si="6" ref="O5:O15">SUM(J5,N5)</f>
        <v>17</v>
      </c>
      <c r="P5" s="41">
        <f t="shared" si="0"/>
        <v>27</v>
      </c>
      <c r="Q5" s="26">
        <f t="shared" si="1"/>
        <v>12</v>
      </c>
      <c r="R5" s="32">
        <f aca="true" t="shared" si="7" ref="R5:R15">(COUNTIF(O$4:O$15,"&gt;"&amp;O5)*ROWS(O$4:O$14)+COUNTIF(P$4:P$15,"&lt;"&amp;P5))*ROWS(O$4:O$15)+COUNTIF(Q$4:Q$15,"&lt;"&amp;Q5)</f>
        <v>446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35">
        <v>0</v>
      </c>
    </row>
    <row r="6" spans="2:20" ht="19.5" thickBot="1">
      <c r="B6" s="17">
        <v>8</v>
      </c>
      <c r="C6" s="1">
        <v>2</v>
      </c>
      <c r="D6" s="85" t="s">
        <v>123</v>
      </c>
      <c r="E6" s="55"/>
      <c r="F6" s="21"/>
      <c r="G6" s="27">
        <v>38.5</v>
      </c>
      <c r="H6" s="28">
        <v>21</v>
      </c>
      <c r="I6" s="47">
        <f t="shared" si="2"/>
        <v>131</v>
      </c>
      <c r="J6" s="50">
        <f t="shared" si="3"/>
        <v>2</v>
      </c>
      <c r="K6" s="27">
        <v>30</v>
      </c>
      <c r="L6" s="28">
        <v>17</v>
      </c>
      <c r="M6" s="47">
        <f t="shared" si="4"/>
        <v>107</v>
      </c>
      <c r="N6" s="50">
        <f t="shared" si="5"/>
        <v>4</v>
      </c>
      <c r="O6" s="44">
        <f t="shared" si="6"/>
        <v>6</v>
      </c>
      <c r="P6" s="41">
        <f t="shared" si="0"/>
        <v>68.5</v>
      </c>
      <c r="Q6" s="26">
        <f t="shared" si="1"/>
        <v>38</v>
      </c>
      <c r="R6" s="32">
        <f t="shared" si="7"/>
        <v>1307</v>
      </c>
      <c r="S6" s="38">
        <f t="shared" si="8"/>
        <v>3</v>
      </c>
      <c r="T6" s="35">
        <v>40</v>
      </c>
    </row>
    <row r="7" spans="2:20" ht="21" customHeight="1" thickBot="1">
      <c r="B7" s="17">
        <v>10</v>
      </c>
      <c r="C7" s="1">
        <v>4</v>
      </c>
      <c r="D7" s="85" t="s">
        <v>124</v>
      </c>
      <c r="E7" s="94"/>
      <c r="F7" s="21"/>
      <c r="G7" s="27">
        <v>24.5</v>
      </c>
      <c r="H7" s="28">
        <v>14</v>
      </c>
      <c r="I7" s="47">
        <f t="shared" si="2"/>
        <v>104</v>
      </c>
      <c r="J7" s="50">
        <f t="shared" si="3"/>
        <v>4</v>
      </c>
      <c r="K7" s="27">
        <v>31.5</v>
      </c>
      <c r="L7" s="28">
        <v>16</v>
      </c>
      <c r="M7" s="47">
        <f t="shared" si="4"/>
        <v>116</v>
      </c>
      <c r="N7" s="50">
        <f t="shared" si="5"/>
        <v>3</v>
      </c>
      <c r="O7" s="44">
        <f t="shared" si="6"/>
        <v>7</v>
      </c>
      <c r="P7" s="41">
        <f t="shared" si="0"/>
        <v>56</v>
      </c>
      <c r="Q7" s="26">
        <f t="shared" si="1"/>
        <v>30</v>
      </c>
      <c r="R7" s="32">
        <f t="shared" si="7"/>
        <v>1160</v>
      </c>
      <c r="S7" s="38">
        <f t="shared" si="8"/>
        <v>4</v>
      </c>
      <c r="T7" s="35">
        <v>35</v>
      </c>
    </row>
    <row r="8" spans="2:20" ht="19.5" thickBot="1">
      <c r="B8" s="17">
        <v>2</v>
      </c>
      <c r="C8" s="1">
        <v>8</v>
      </c>
      <c r="D8" s="85" t="s">
        <v>125</v>
      </c>
      <c r="E8" s="55" t="s">
        <v>169</v>
      </c>
      <c r="F8" s="21"/>
      <c r="G8" s="27">
        <v>14</v>
      </c>
      <c r="H8" s="28">
        <v>4</v>
      </c>
      <c r="I8" s="47">
        <f t="shared" si="2"/>
        <v>37</v>
      </c>
      <c r="J8" s="50">
        <f t="shared" si="3"/>
        <v>9</v>
      </c>
      <c r="K8" s="27">
        <v>21</v>
      </c>
      <c r="L8" s="28">
        <v>11</v>
      </c>
      <c r="M8" s="47">
        <f t="shared" si="4"/>
        <v>78</v>
      </c>
      <c r="N8" s="50">
        <f t="shared" si="5"/>
        <v>6</v>
      </c>
      <c r="O8" s="44">
        <f t="shared" si="6"/>
        <v>15</v>
      </c>
      <c r="P8" s="41">
        <f t="shared" si="0"/>
        <v>35</v>
      </c>
      <c r="Q8" s="26">
        <f t="shared" si="1"/>
        <v>15</v>
      </c>
      <c r="R8" s="32">
        <f t="shared" si="7"/>
        <v>737</v>
      </c>
      <c r="S8" s="38">
        <f t="shared" si="8"/>
        <v>6</v>
      </c>
      <c r="T8" s="35">
        <v>0</v>
      </c>
    </row>
    <row r="9" spans="2:20" ht="19.5" thickBot="1">
      <c r="B9" s="17">
        <v>3</v>
      </c>
      <c r="C9" s="1">
        <v>9</v>
      </c>
      <c r="D9" s="86" t="s">
        <v>126</v>
      </c>
      <c r="E9" s="55"/>
      <c r="F9" s="21"/>
      <c r="G9" s="27">
        <v>15</v>
      </c>
      <c r="H9" s="28">
        <v>7</v>
      </c>
      <c r="I9" s="47">
        <f t="shared" si="2"/>
        <v>63</v>
      </c>
      <c r="J9" s="50">
        <f t="shared" si="3"/>
        <v>7</v>
      </c>
      <c r="K9" s="27">
        <v>21.5</v>
      </c>
      <c r="L9" s="28">
        <v>12</v>
      </c>
      <c r="M9" s="47">
        <f t="shared" si="4"/>
        <v>91</v>
      </c>
      <c r="N9" s="50">
        <f t="shared" si="5"/>
        <v>5</v>
      </c>
      <c r="O9" s="44">
        <f t="shared" si="6"/>
        <v>12</v>
      </c>
      <c r="P9" s="41">
        <f t="shared" si="0"/>
        <v>36.5</v>
      </c>
      <c r="Q9" s="26">
        <f t="shared" si="1"/>
        <v>19</v>
      </c>
      <c r="R9" s="32">
        <f t="shared" si="7"/>
        <v>1015</v>
      </c>
      <c r="S9" s="38">
        <f t="shared" si="8"/>
        <v>5</v>
      </c>
      <c r="T9" s="35">
        <v>30</v>
      </c>
    </row>
    <row r="10" spans="2:20" ht="19.5" thickBot="1">
      <c r="B10" s="17">
        <v>7</v>
      </c>
      <c r="C10" s="1">
        <v>1</v>
      </c>
      <c r="D10" s="85" t="s">
        <v>127</v>
      </c>
      <c r="E10" s="55"/>
      <c r="F10" s="21"/>
      <c r="G10" s="27">
        <v>1</v>
      </c>
      <c r="H10" s="28">
        <v>1</v>
      </c>
      <c r="I10" s="47">
        <f t="shared" si="2"/>
        <v>0</v>
      </c>
      <c r="J10" s="50">
        <f t="shared" si="3"/>
        <v>12</v>
      </c>
      <c r="K10" s="27">
        <v>1.5</v>
      </c>
      <c r="L10" s="28">
        <v>1</v>
      </c>
      <c r="M10" s="47">
        <f t="shared" si="4"/>
        <v>0</v>
      </c>
      <c r="N10" s="50">
        <f t="shared" si="5"/>
        <v>12</v>
      </c>
      <c r="O10" s="44">
        <f t="shared" si="6"/>
        <v>24</v>
      </c>
      <c r="P10" s="41">
        <f t="shared" si="0"/>
        <v>2.5</v>
      </c>
      <c r="Q10" s="26">
        <f t="shared" si="1"/>
        <v>2</v>
      </c>
      <c r="R10" s="32">
        <f t="shared" si="7"/>
        <v>0</v>
      </c>
      <c r="S10" s="38">
        <f t="shared" si="8"/>
        <v>12</v>
      </c>
      <c r="T10" s="35">
        <v>5</v>
      </c>
    </row>
    <row r="11" spans="2:20" ht="19.5" thickBot="1">
      <c r="B11" s="17">
        <v>5</v>
      </c>
      <c r="C11" s="1">
        <v>11</v>
      </c>
      <c r="D11" s="85" t="s">
        <v>128</v>
      </c>
      <c r="E11" s="55"/>
      <c r="F11" s="21"/>
      <c r="G11" s="27">
        <v>12</v>
      </c>
      <c r="H11" s="28">
        <v>7</v>
      </c>
      <c r="I11" s="47">
        <f t="shared" si="2"/>
        <v>27</v>
      </c>
      <c r="J11" s="50">
        <f t="shared" si="3"/>
        <v>10</v>
      </c>
      <c r="K11" s="27">
        <v>9.5</v>
      </c>
      <c r="L11" s="28">
        <v>5</v>
      </c>
      <c r="M11" s="47">
        <f t="shared" si="4"/>
        <v>39</v>
      </c>
      <c r="N11" s="50">
        <f t="shared" si="5"/>
        <v>8.5</v>
      </c>
      <c r="O11" s="44">
        <f t="shared" si="6"/>
        <v>18.5</v>
      </c>
      <c r="P11" s="41">
        <f t="shared" si="0"/>
        <v>21.5</v>
      </c>
      <c r="Q11" s="26">
        <f t="shared" si="1"/>
        <v>12</v>
      </c>
      <c r="R11" s="32">
        <f t="shared" si="7"/>
        <v>146</v>
      </c>
      <c r="S11" s="38">
        <f t="shared" si="8"/>
        <v>11</v>
      </c>
      <c r="T11" s="35">
        <v>10</v>
      </c>
    </row>
    <row r="12" spans="2:20" ht="19.5" thickBot="1">
      <c r="B12" s="17">
        <v>4</v>
      </c>
      <c r="C12" s="1">
        <v>10</v>
      </c>
      <c r="D12" s="85" t="s">
        <v>129</v>
      </c>
      <c r="E12" s="55"/>
      <c r="F12" s="21"/>
      <c r="G12" s="27">
        <v>37.5</v>
      </c>
      <c r="H12" s="28">
        <v>20</v>
      </c>
      <c r="I12" s="47">
        <f t="shared" si="2"/>
        <v>117</v>
      </c>
      <c r="J12" s="50">
        <f t="shared" si="3"/>
        <v>3</v>
      </c>
      <c r="K12" s="27">
        <v>32.5</v>
      </c>
      <c r="L12" s="28">
        <v>16</v>
      </c>
      <c r="M12" s="47">
        <f t="shared" si="4"/>
        <v>128</v>
      </c>
      <c r="N12" s="50">
        <f t="shared" si="5"/>
        <v>2</v>
      </c>
      <c r="O12" s="44">
        <f t="shared" si="6"/>
        <v>5</v>
      </c>
      <c r="P12" s="41">
        <f t="shared" si="0"/>
        <v>70</v>
      </c>
      <c r="Q12" s="26">
        <f t="shared" si="1"/>
        <v>36</v>
      </c>
      <c r="R12" s="32">
        <f t="shared" si="7"/>
        <v>1449</v>
      </c>
      <c r="S12" s="38">
        <f t="shared" si="8"/>
        <v>2</v>
      </c>
      <c r="T12" s="35">
        <v>45</v>
      </c>
    </row>
    <row r="13" spans="2:20" ht="19.5" thickBot="1">
      <c r="B13" s="17">
        <v>12</v>
      </c>
      <c r="C13" s="1">
        <v>6</v>
      </c>
      <c r="D13" s="85" t="s">
        <v>130</v>
      </c>
      <c r="E13" s="55"/>
      <c r="F13" s="21"/>
      <c r="G13" s="27">
        <v>46.5</v>
      </c>
      <c r="H13" s="28">
        <v>20</v>
      </c>
      <c r="I13" s="47">
        <f t="shared" si="2"/>
        <v>141</v>
      </c>
      <c r="J13" s="50">
        <f t="shared" si="3"/>
        <v>1</v>
      </c>
      <c r="K13" s="27">
        <v>40.5</v>
      </c>
      <c r="L13" s="28">
        <v>16</v>
      </c>
      <c r="M13" s="47">
        <f t="shared" si="4"/>
        <v>140</v>
      </c>
      <c r="N13" s="50">
        <f t="shared" si="5"/>
        <v>1</v>
      </c>
      <c r="O13" s="44">
        <f t="shared" si="6"/>
        <v>2</v>
      </c>
      <c r="P13" s="41">
        <f t="shared" si="0"/>
        <v>87</v>
      </c>
      <c r="Q13" s="26">
        <f t="shared" si="1"/>
        <v>36</v>
      </c>
      <c r="R13" s="32">
        <f t="shared" si="7"/>
        <v>1593</v>
      </c>
      <c r="S13" s="38">
        <f t="shared" si="8"/>
        <v>1</v>
      </c>
      <c r="T13" s="35">
        <v>50</v>
      </c>
    </row>
    <row r="14" spans="2:20" ht="19.5" thickBot="1">
      <c r="B14" s="17">
        <v>1</v>
      </c>
      <c r="C14" s="1">
        <v>7</v>
      </c>
      <c r="D14" s="5" t="s">
        <v>131</v>
      </c>
      <c r="E14" s="55"/>
      <c r="F14" s="21"/>
      <c r="G14" s="27">
        <v>11.5</v>
      </c>
      <c r="H14" s="28">
        <v>5</v>
      </c>
      <c r="I14" s="47">
        <f t="shared" si="2"/>
        <v>14</v>
      </c>
      <c r="J14" s="50">
        <f t="shared" si="3"/>
        <v>11</v>
      </c>
      <c r="K14" s="27">
        <v>10.5</v>
      </c>
      <c r="L14" s="28">
        <v>6</v>
      </c>
      <c r="M14" s="47">
        <f t="shared" si="4"/>
        <v>65</v>
      </c>
      <c r="N14" s="50">
        <f t="shared" si="5"/>
        <v>7</v>
      </c>
      <c r="O14" s="44">
        <f t="shared" si="6"/>
        <v>18</v>
      </c>
      <c r="P14" s="41">
        <f t="shared" si="0"/>
        <v>22</v>
      </c>
      <c r="Q14" s="26">
        <f t="shared" si="1"/>
        <v>11</v>
      </c>
      <c r="R14" s="32">
        <f t="shared" si="7"/>
        <v>289</v>
      </c>
      <c r="S14" s="38">
        <f t="shared" si="8"/>
        <v>10</v>
      </c>
      <c r="T14" s="35">
        <v>15</v>
      </c>
    </row>
    <row r="15" spans="2:20" ht="19.5" thickBot="1">
      <c r="B15" s="18">
        <v>9</v>
      </c>
      <c r="C15" s="19">
        <v>3</v>
      </c>
      <c r="D15" s="87" t="s">
        <v>132</v>
      </c>
      <c r="E15" s="56"/>
      <c r="F15" s="22"/>
      <c r="G15" s="27">
        <v>21</v>
      </c>
      <c r="H15" s="28">
        <v>13</v>
      </c>
      <c r="I15" s="48">
        <f t="shared" si="2"/>
        <v>91</v>
      </c>
      <c r="J15" s="51">
        <f t="shared" si="3"/>
        <v>5</v>
      </c>
      <c r="K15" s="27">
        <v>7.5</v>
      </c>
      <c r="L15" s="28">
        <v>4</v>
      </c>
      <c r="M15" s="48">
        <f t="shared" si="4"/>
        <v>26</v>
      </c>
      <c r="N15" s="51">
        <f t="shared" si="5"/>
        <v>10</v>
      </c>
      <c r="O15" s="45">
        <f t="shared" si="6"/>
        <v>15</v>
      </c>
      <c r="P15" s="42">
        <f t="shared" si="0"/>
        <v>28.5</v>
      </c>
      <c r="Q15" s="30">
        <f t="shared" si="1"/>
        <v>17</v>
      </c>
      <c r="R15" s="33">
        <f t="shared" si="7"/>
        <v>726</v>
      </c>
      <c r="S15" s="39">
        <f t="shared" si="8"/>
        <v>7</v>
      </c>
      <c r="T15" s="36">
        <v>25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78</v>
      </c>
      <c r="K16" s="84"/>
      <c r="L16" s="84"/>
      <c r="M16" s="84"/>
      <c r="N16" s="84">
        <f>SUM(N4:N15)</f>
        <v>78</v>
      </c>
      <c r="O16" s="84">
        <f>SUM(O4:O15)</f>
        <v>156</v>
      </c>
      <c r="P16" s="84"/>
      <c r="Q16" s="84"/>
      <c r="R16" s="84"/>
      <c r="S16" s="84"/>
      <c r="T16" s="84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2">
      <selection activeCell="W18" sqref="W18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0.7109375" style="0" customWidth="1"/>
    <col min="6" max="6" width="7.7109375" style="0" hidden="1" customWidth="1"/>
    <col min="7" max="7" width="8.28125" style="0" customWidth="1"/>
    <col min="8" max="8" width="7.7109375" style="0" customWidth="1"/>
    <col min="9" max="9" width="10.28125" style="0" hidden="1" customWidth="1"/>
    <col min="10" max="10" width="8.421875" style="0" customWidth="1"/>
    <col min="11" max="11" width="7.421875" style="0" customWidth="1"/>
    <col min="12" max="12" width="7.7109375" style="0" customWidth="1"/>
    <col min="13" max="13" width="0" style="0" hidden="1" customWidth="1"/>
    <col min="14" max="14" width="8.7109375" style="0" customWidth="1"/>
    <col min="15" max="15" width="8.57421875" style="0" customWidth="1"/>
    <col min="16" max="17" width="7.7109375" style="0" customWidth="1"/>
    <col min="18" max="18" width="0" style="0" hidden="1" customWidth="1"/>
    <col min="20" max="20" width="6.8515625" style="0" customWidth="1"/>
  </cols>
  <sheetData>
    <row r="1" ht="13.5" thickBot="1"/>
    <row r="2" spans="2:20" ht="18.75" customHeight="1" thickBot="1">
      <c r="B2" s="127" t="s">
        <v>116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>
        <v>11</v>
      </c>
      <c r="C4" s="15">
        <v>5</v>
      </c>
      <c r="D4" s="16" t="s">
        <v>133</v>
      </c>
      <c r="E4" s="54"/>
      <c r="F4" s="20"/>
      <c r="G4" s="27">
        <v>-1</v>
      </c>
      <c r="H4" s="28">
        <v>-1</v>
      </c>
      <c r="I4" s="46">
        <f>COUNTIF(G$4:G$15,"&lt;"&amp;G4)*ROWS(G$4:G$15)+COUNTIF(H$4:H$15,"&lt;"&amp;H4)</f>
        <v>0</v>
      </c>
      <c r="J4" s="49">
        <v>13</v>
      </c>
      <c r="K4" s="27">
        <v>-1</v>
      </c>
      <c r="L4" s="28">
        <v>-1</v>
      </c>
      <c r="M4" s="46">
        <f>COUNTIF(K$4:K$15,"&lt;"&amp;K4)*ROWS(K$4:K$15)+COUNTIF(L$4:L$15,"&lt;"&amp;L4)</f>
        <v>0</v>
      </c>
      <c r="N4" s="49">
        <v>13</v>
      </c>
      <c r="O4" s="43">
        <f>SUM(J4,N4)</f>
        <v>26</v>
      </c>
      <c r="P4" s="40">
        <f aca="true" t="shared" si="0" ref="P4:P15">SUM(K4,G4)</f>
        <v>-2</v>
      </c>
      <c r="Q4" s="29">
        <f aca="true" t="shared" si="1" ref="Q4:Q15">SUM(L4,H4)</f>
        <v>-2</v>
      </c>
      <c r="R4" s="31">
        <f>(COUNTIF(O$4:O$15,"&gt;"&amp;O4)*ROWS(O$4:O$14)+COUNTIF(P$4:P$15,"&lt;"&amp;P4))*ROWS(O$4:O$15)+COUNTIF(Q$4:Q$15,"&lt;"&amp;Q4)</f>
        <v>0</v>
      </c>
      <c r="S4" s="37">
        <v>13</v>
      </c>
      <c r="T4" s="34">
        <v>0</v>
      </c>
    </row>
    <row r="5" spans="2:20" ht="19.5" thickBot="1">
      <c r="B5" s="17">
        <v>5</v>
      </c>
      <c r="C5" s="1">
        <v>11</v>
      </c>
      <c r="D5" s="85" t="s">
        <v>134</v>
      </c>
      <c r="E5" s="55"/>
      <c r="F5" s="21"/>
      <c r="G5" s="27">
        <v>39.5</v>
      </c>
      <c r="H5" s="28">
        <v>22</v>
      </c>
      <c r="I5" s="47">
        <f aca="true" t="shared" si="2" ref="I5:I15">COUNTIF(G$4:G$15,"&lt;"&amp;G5)*ROWS(G$4:G$15)+COUNTIF(H$4:H$15,"&lt;"&amp;H5)</f>
        <v>104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7">
        <v>48.5</v>
      </c>
      <c r="L5" s="28">
        <v>22</v>
      </c>
      <c r="M5" s="47">
        <f aca="true" t="shared" si="4" ref="M5:M15">COUNTIF(K$4:K$15,"&lt;"&amp;K5)*ROWS(K$4:K$15)+COUNTIF(L$4:L$15,"&lt;"&amp;L5)</f>
        <v>117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44">
        <f aca="true" t="shared" si="6" ref="O5:O15">SUM(J5,N5)</f>
        <v>7</v>
      </c>
      <c r="P5" s="41">
        <f t="shared" si="0"/>
        <v>88</v>
      </c>
      <c r="Q5" s="26">
        <f t="shared" si="1"/>
        <v>44</v>
      </c>
      <c r="R5" s="32">
        <f aca="true" t="shared" si="7" ref="R5:R15">(COUNTIF(O$4:O$15,"&gt;"&amp;O5)*ROWS(O$4:O$14)+COUNTIF(P$4:P$15,"&lt;"&amp;P5))*ROWS(O$4:O$15)+COUNTIF(Q$4:Q$15,"&lt;"&amp;Q5)</f>
        <v>1305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35">
        <v>40</v>
      </c>
    </row>
    <row r="6" spans="2:20" ht="19.5" thickBot="1">
      <c r="B6" s="17">
        <v>7</v>
      </c>
      <c r="C6" s="1">
        <v>1</v>
      </c>
      <c r="D6" s="85" t="s">
        <v>135</v>
      </c>
      <c r="E6" s="55" t="s">
        <v>169</v>
      </c>
      <c r="F6" s="21"/>
      <c r="G6" s="27">
        <v>13</v>
      </c>
      <c r="H6" s="28">
        <v>6</v>
      </c>
      <c r="I6" s="47">
        <f t="shared" si="2"/>
        <v>39</v>
      </c>
      <c r="J6" s="50">
        <f t="shared" si="3"/>
        <v>9</v>
      </c>
      <c r="K6" s="27">
        <v>5</v>
      </c>
      <c r="L6" s="28">
        <v>4</v>
      </c>
      <c r="M6" s="47">
        <f t="shared" si="4"/>
        <v>14</v>
      </c>
      <c r="N6" s="50">
        <f t="shared" si="5"/>
        <v>11</v>
      </c>
      <c r="O6" s="44">
        <f t="shared" si="6"/>
        <v>20</v>
      </c>
      <c r="P6" s="41">
        <f t="shared" si="0"/>
        <v>18</v>
      </c>
      <c r="Q6" s="26">
        <f t="shared" si="1"/>
        <v>10</v>
      </c>
      <c r="R6" s="32">
        <f t="shared" si="7"/>
        <v>145</v>
      </c>
      <c r="S6" s="38">
        <f t="shared" si="8"/>
        <v>11</v>
      </c>
      <c r="T6" s="35">
        <v>0</v>
      </c>
    </row>
    <row r="7" spans="2:20" ht="19.5" thickBot="1">
      <c r="B7" s="17">
        <v>2</v>
      </c>
      <c r="C7" s="1">
        <v>8</v>
      </c>
      <c r="D7" s="85" t="s">
        <v>136</v>
      </c>
      <c r="E7" s="55"/>
      <c r="F7" s="21"/>
      <c r="G7" s="27">
        <v>58</v>
      </c>
      <c r="H7" s="28">
        <v>30</v>
      </c>
      <c r="I7" s="47">
        <f t="shared" si="2"/>
        <v>143</v>
      </c>
      <c r="J7" s="50">
        <f t="shared" si="3"/>
        <v>1</v>
      </c>
      <c r="K7" s="27">
        <v>18.5</v>
      </c>
      <c r="L7" s="28">
        <v>8</v>
      </c>
      <c r="M7" s="47">
        <f t="shared" si="4"/>
        <v>65</v>
      </c>
      <c r="N7" s="50">
        <f t="shared" si="5"/>
        <v>7</v>
      </c>
      <c r="O7" s="44">
        <f t="shared" si="6"/>
        <v>8</v>
      </c>
      <c r="P7" s="41">
        <f t="shared" si="0"/>
        <v>76.5</v>
      </c>
      <c r="Q7" s="26">
        <f t="shared" si="1"/>
        <v>38</v>
      </c>
      <c r="R7" s="32">
        <f t="shared" si="7"/>
        <v>1160</v>
      </c>
      <c r="S7" s="38">
        <f t="shared" si="8"/>
        <v>4</v>
      </c>
      <c r="T7" s="35">
        <v>35</v>
      </c>
    </row>
    <row r="8" spans="2:20" ht="19.5" thickBot="1">
      <c r="B8" s="17">
        <v>9</v>
      </c>
      <c r="C8" s="1">
        <v>3</v>
      </c>
      <c r="D8" s="85" t="s">
        <v>137</v>
      </c>
      <c r="E8" s="55" t="s">
        <v>169</v>
      </c>
      <c r="F8" s="21"/>
      <c r="G8" s="27">
        <v>25.5</v>
      </c>
      <c r="H8" s="28">
        <v>15</v>
      </c>
      <c r="I8" s="47">
        <f t="shared" si="2"/>
        <v>66</v>
      </c>
      <c r="J8" s="50">
        <f t="shared" si="3"/>
        <v>7</v>
      </c>
      <c r="K8" s="27">
        <v>8.5</v>
      </c>
      <c r="L8" s="28">
        <v>6</v>
      </c>
      <c r="M8" s="47">
        <f t="shared" si="4"/>
        <v>27</v>
      </c>
      <c r="N8" s="50">
        <f t="shared" si="5"/>
        <v>10</v>
      </c>
      <c r="O8" s="44">
        <f t="shared" si="6"/>
        <v>17</v>
      </c>
      <c r="P8" s="41">
        <f t="shared" si="0"/>
        <v>34</v>
      </c>
      <c r="Q8" s="26">
        <f t="shared" si="1"/>
        <v>21</v>
      </c>
      <c r="R8" s="32">
        <f t="shared" si="7"/>
        <v>317</v>
      </c>
      <c r="S8" s="38">
        <f t="shared" si="8"/>
        <v>10</v>
      </c>
      <c r="T8" s="35">
        <v>0</v>
      </c>
    </row>
    <row r="9" spans="2:20" ht="19.5" thickBot="1">
      <c r="B9" s="17">
        <v>12</v>
      </c>
      <c r="C9" s="1">
        <v>6</v>
      </c>
      <c r="D9" s="86" t="s">
        <v>138</v>
      </c>
      <c r="E9" s="55"/>
      <c r="F9" s="21"/>
      <c r="G9" s="27">
        <v>30</v>
      </c>
      <c r="H9" s="28">
        <v>11</v>
      </c>
      <c r="I9" s="47">
        <f t="shared" si="2"/>
        <v>76</v>
      </c>
      <c r="J9" s="50">
        <f t="shared" si="3"/>
        <v>6</v>
      </c>
      <c r="K9" s="27">
        <v>9</v>
      </c>
      <c r="L9" s="28">
        <v>3</v>
      </c>
      <c r="M9" s="47">
        <f t="shared" si="4"/>
        <v>37</v>
      </c>
      <c r="N9" s="50">
        <f t="shared" si="5"/>
        <v>9</v>
      </c>
      <c r="O9" s="44">
        <f t="shared" si="6"/>
        <v>15</v>
      </c>
      <c r="P9" s="41">
        <f t="shared" si="0"/>
        <v>39</v>
      </c>
      <c r="Q9" s="26">
        <f t="shared" si="1"/>
        <v>14</v>
      </c>
      <c r="R9" s="32">
        <f t="shared" si="7"/>
        <v>723</v>
      </c>
      <c r="S9" s="38">
        <f t="shared" si="8"/>
        <v>7</v>
      </c>
      <c r="T9" s="35">
        <v>20</v>
      </c>
    </row>
    <row r="10" spans="2:20" ht="19.5" thickBot="1">
      <c r="B10" s="17">
        <v>4</v>
      </c>
      <c r="C10" s="1">
        <v>10</v>
      </c>
      <c r="D10" s="85" t="s">
        <v>139</v>
      </c>
      <c r="E10" s="55"/>
      <c r="F10" s="21"/>
      <c r="G10" s="27">
        <v>44</v>
      </c>
      <c r="H10" s="28">
        <v>23</v>
      </c>
      <c r="I10" s="47">
        <f t="shared" si="2"/>
        <v>117</v>
      </c>
      <c r="J10" s="50">
        <f t="shared" si="3"/>
        <v>3</v>
      </c>
      <c r="K10" s="27">
        <v>74</v>
      </c>
      <c r="L10" s="28">
        <v>31</v>
      </c>
      <c r="M10" s="47">
        <f t="shared" si="4"/>
        <v>143</v>
      </c>
      <c r="N10" s="50">
        <f t="shared" si="5"/>
        <v>1</v>
      </c>
      <c r="O10" s="44">
        <f t="shared" si="6"/>
        <v>4</v>
      </c>
      <c r="P10" s="41">
        <f t="shared" si="0"/>
        <v>118</v>
      </c>
      <c r="Q10" s="26">
        <f t="shared" si="1"/>
        <v>54</v>
      </c>
      <c r="R10" s="32">
        <f t="shared" si="7"/>
        <v>1595</v>
      </c>
      <c r="S10" s="38">
        <f t="shared" si="8"/>
        <v>1</v>
      </c>
      <c r="T10" s="35">
        <v>50</v>
      </c>
    </row>
    <row r="11" spans="2:20" ht="19.5" thickBot="1">
      <c r="B11" s="17">
        <v>3</v>
      </c>
      <c r="C11" s="1">
        <v>9</v>
      </c>
      <c r="D11" s="85" t="s">
        <v>140</v>
      </c>
      <c r="E11" s="55"/>
      <c r="F11" s="21"/>
      <c r="G11" s="27">
        <v>8</v>
      </c>
      <c r="H11" s="28">
        <v>4</v>
      </c>
      <c r="I11" s="47">
        <f t="shared" si="2"/>
        <v>25</v>
      </c>
      <c r="J11" s="50">
        <f t="shared" si="3"/>
        <v>10</v>
      </c>
      <c r="K11" s="27">
        <v>19.5</v>
      </c>
      <c r="L11" s="28">
        <v>9</v>
      </c>
      <c r="M11" s="47">
        <f t="shared" si="4"/>
        <v>78</v>
      </c>
      <c r="N11" s="50">
        <f t="shared" si="5"/>
        <v>6</v>
      </c>
      <c r="O11" s="44">
        <f t="shared" si="6"/>
        <v>16</v>
      </c>
      <c r="P11" s="41">
        <f t="shared" si="0"/>
        <v>27.5</v>
      </c>
      <c r="Q11" s="26">
        <f t="shared" si="1"/>
        <v>13</v>
      </c>
      <c r="R11" s="32">
        <f t="shared" si="7"/>
        <v>422</v>
      </c>
      <c r="S11" s="38">
        <f t="shared" si="8"/>
        <v>9</v>
      </c>
      <c r="T11" s="35">
        <v>10</v>
      </c>
    </row>
    <row r="12" spans="2:20" ht="19.5" thickBot="1">
      <c r="B12" s="17">
        <v>6</v>
      </c>
      <c r="C12" s="1">
        <v>12</v>
      </c>
      <c r="D12" s="85" t="s">
        <v>141</v>
      </c>
      <c r="E12" s="55"/>
      <c r="F12" s="21"/>
      <c r="G12" s="27">
        <v>22</v>
      </c>
      <c r="H12" s="28">
        <v>11</v>
      </c>
      <c r="I12" s="47">
        <f t="shared" si="2"/>
        <v>52</v>
      </c>
      <c r="J12" s="50">
        <f t="shared" si="3"/>
        <v>8</v>
      </c>
      <c r="K12" s="27">
        <v>43.5</v>
      </c>
      <c r="L12" s="28">
        <v>17</v>
      </c>
      <c r="M12" s="47">
        <f t="shared" si="4"/>
        <v>104</v>
      </c>
      <c r="N12" s="50">
        <f t="shared" si="5"/>
        <v>4</v>
      </c>
      <c r="O12" s="44">
        <f t="shared" si="6"/>
        <v>12</v>
      </c>
      <c r="P12" s="41">
        <f t="shared" si="0"/>
        <v>65.5</v>
      </c>
      <c r="Q12" s="26">
        <f t="shared" si="1"/>
        <v>28</v>
      </c>
      <c r="R12" s="32">
        <f t="shared" si="7"/>
        <v>882</v>
      </c>
      <c r="S12" s="38">
        <f t="shared" si="8"/>
        <v>6</v>
      </c>
      <c r="T12" s="35">
        <v>25</v>
      </c>
    </row>
    <row r="13" spans="2:20" ht="19.5" thickBot="1">
      <c r="B13" s="17">
        <v>1</v>
      </c>
      <c r="C13" s="1">
        <v>7</v>
      </c>
      <c r="D13" s="85" t="s">
        <v>142</v>
      </c>
      <c r="E13" s="55"/>
      <c r="F13" s="21"/>
      <c r="G13" s="27">
        <v>6.5</v>
      </c>
      <c r="H13" s="28">
        <v>4</v>
      </c>
      <c r="I13" s="47">
        <f t="shared" si="2"/>
        <v>13</v>
      </c>
      <c r="J13" s="50">
        <f t="shared" si="3"/>
        <v>11</v>
      </c>
      <c r="K13" s="27">
        <v>21.5</v>
      </c>
      <c r="L13" s="28">
        <v>11</v>
      </c>
      <c r="M13" s="47">
        <f t="shared" si="4"/>
        <v>91</v>
      </c>
      <c r="N13" s="50">
        <f t="shared" si="5"/>
        <v>5</v>
      </c>
      <c r="O13" s="44">
        <f t="shared" si="6"/>
        <v>16</v>
      </c>
      <c r="P13" s="41">
        <f t="shared" si="0"/>
        <v>28</v>
      </c>
      <c r="Q13" s="26">
        <f t="shared" si="1"/>
        <v>15</v>
      </c>
      <c r="R13" s="32">
        <f t="shared" si="7"/>
        <v>436</v>
      </c>
      <c r="S13" s="38">
        <f t="shared" si="8"/>
        <v>8</v>
      </c>
      <c r="T13" s="35">
        <v>15</v>
      </c>
    </row>
    <row r="14" spans="2:20" ht="19.5" thickBot="1">
      <c r="B14" s="17">
        <v>8</v>
      </c>
      <c r="C14" s="1">
        <v>2</v>
      </c>
      <c r="D14" s="5" t="s">
        <v>143</v>
      </c>
      <c r="E14" s="55"/>
      <c r="F14" s="21"/>
      <c r="G14" s="27">
        <v>38.5</v>
      </c>
      <c r="H14" s="28">
        <v>19</v>
      </c>
      <c r="I14" s="47">
        <f t="shared" si="2"/>
        <v>91</v>
      </c>
      <c r="J14" s="50">
        <f t="shared" si="3"/>
        <v>5</v>
      </c>
      <c r="K14" s="27">
        <v>63</v>
      </c>
      <c r="L14" s="28">
        <v>30</v>
      </c>
      <c r="M14" s="47">
        <f t="shared" si="4"/>
        <v>130</v>
      </c>
      <c r="N14" s="50">
        <f t="shared" si="5"/>
        <v>2</v>
      </c>
      <c r="O14" s="44">
        <f t="shared" si="6"/>
        <v>7</v>
      </c>
      <c r="P14" s="41">
        <f t="shared" si="0"/>
        <v>101.5</v>
      </c>
      <c r="Q14" s="26">
        <f t="shared" si="1"/>
        <v>49</v>
      </c>
      <c r="R14" s="32">
        <f t="shared" si="7"/>
        <v>1318</v>
      </c>
      <c r="S14" s="38">
        <f t="shared" si="8"/>
        <v>2</v>
      </c>
      <c r="T14" s="35">
        <v>45</v>
      </c>
    </row>
    <row r="15" spans="2:20" ht="19.5" thickBot="1">
      <c r="B15" s="18">
        <v>10</v>
      </c>
      <c r="C15" s="19">
        <v>4</v>
      </c>
      <c r="D15" s="87" t="s">
        <v>144</v>
      </c>
      <c r="E15" s="56"/>
      <c r="F15" s="22"/>
      <c r="G15" s="27">
        <v>52.5</v>
      </c>
      <c r="H15" s="28">
        <v>26</v>
      </c>
      <c r="I15" s="48">
        <f t="shared" si="2"/>
        <v>130</v>
      </c>
      <c r="J15" s="51">
        <f t="shared" si="3"/>
        <v>2</v>
      </c>
      <c r="K15" s="27">
        <v>11.5</v>
      </c>
      <c r="L15" s="28">
        <v>6</v>
      </c>
      <c r="M15" s="48">
        <f t="shared" si="4"/>
        <v>51</v>
      </c>
      <c r="N15" s="51">
        <f t="shared" si="5"/>
        <v>8</v>
      </c>
      <c r="O15" s="45">
        <f t="shared" si="6"/>
        <v>10</v>
      </c>
      <c r="P15" s="42">
        <f t="shared" si="0"/>
        <v>64</v>
      </c>
      <c r="Q15" s="30">
        <f t="shared" si="1"/>
        <v>32</v>
      </c>
      <c r="R15" s="33">
        <f t="shared" si="7"/>
        <v>1003</v>
      </c>
      <c r="S15" s="39">
        <f t="shared" si="8"/>
        <v>5</v>
      </c>
      <c r="T15" s="36">
        <v>30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79</v>
      </c>
      <c r="K16" s="84"/>
      <c r="L16" s="84"/>
      <c r="M16" s="84"/>
      <c r="N16" s="84">
        <f>SUM(N4:N15)</f>
        <v>79</v>
      </c>
      <c r="O16" s="84">
        <f>SUM(O4:O15)</f>
        <v>158</v>
      </c>
      <c r="P16" s="84"/>
      <c r="Q16" s="84"/>
      <c r="R16" s="84"/>
      <c r="S16" s="84"/>
      <c r="T16" s="84">
        <f>SUM(T4:T15)</f>
        <v>270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V4" sqref="V4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421875" style="0" customWidth="1"/>
    <col min="6" max="6" width="7.140625" style="0" hidden="1" customWidth="1"/>
    <col min="7" max="7" width="8.00390625" style="0" customWidth="1"/>
    <col min="8" max="8" width="8.140625" style="0" customWidth="1"/>
    <col min="9" max="9" width="10.28125" style="0" hidden="1" customWidth="1"/>
    <col min="11" max="11" width="7.421875" style="0" customWidth="1"/>
    <col min="12" max="12" width="8.28125" style="0" customWidth="1"/>
    <col min="13" max="13" width="0" style="0" hidden="1" customWidth="1"/>
    <col min="14" max="14" width="9.00390625" style="0" customWidth="1"/>
    <col min="15" max="16" width="8.421875" style="0" customWidth="1"/>
    <col min="17" max="17" width="7.28125" style="0" customWidth="1"/>
    <col min="18" max="18" width="0" style="0" hidden="1" customWidth="1"/>
  </cols>
  <sheetData>
    <row r="1" ht="13.5" thickBot="1"/>
    <row r="2" spans="2:20" ht="18.75" customHeight="1" thickBot="1">
      <c r="B2" s="127" t="s">
        <v>119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>
        <v>7</v>
      </c>
      <c r="C4" s="15">
        <v>1</v>
      </c>
      <c r="D4" s="16" t="s">
        <v>145</v>
      </c>
      <c r="E4" s="54"/>
      <c r="F4" s="20"/>
      <c r="G4" s="27">
        <v>51.5</v>
      </c>
      <c r="H4" s="28">
        <v>23</v>
      </c>
      <c r="I4" s="46">
        <f>COUNTIF(G$4:G$15,"&lt;"&amp;G4)*ROWS(G$4:G$15)+COUNTIF(H$4:H$15,"&lt;"&amp;H4)</f>
        <v>143</v>
      </c>
      <c r="J4" s="49">
        <f>IF(COUNTIF(I$4:I$15,I4)&gt;1,RANK(I4,I$4:I$15,0)+(COUNT(I$4:I$15)+1-RANK(I4,I$4:I$15,0)-RANK(I4,I$4:I$15,1))/2,RANK(I4,I$4:I$15,0)+(COUNT(I$4:I$15)+1-RANK(I4,I$4:I$15,0)-RANK(I4,I$4:I$15,1)))</f>
        <v>1</v>
      </c>
      <c r="K4" s="27">
        <v>23.5</v>
      </c>
      <c r="L4" s="28">
        <v>12</v>
      </c>
      <c r="M4" s="46">
        <f>COUNTIF(K$4:K$15,"&lt;"&amp;K4)*ROWS(K$4:K$15)+COUNTIF(L$4:L$15,"&lt;"&amp;L4)</f>
        <v>79</v>
      </c>
      <c r="N4" s="49">
        <f>IF(COUNTIF(M$4:M$15,M4)&gt;1,RANK(M4,M$4:M$15,0)+(COUNT(M$4:M$15)+1-RANK(M4,M$4:M$15,0)-RANK(M4,M$4:M$15,1))/2,RANK(M4,M$4:M$15,0)+(COUNT(M$4:M$15)+1-RANK(M4,M$4:M$15,0)-RANK(M4,M$4:M$15,1)))</f>
        <v>6</v>
      </c>
      <c r="O4" s="43">
        <f>SUM(J4,N4)</f>
        <v>7</v>
      </c>
      <c r="P4" s="40">
        <f aca="true" t="shared" si="0" ref="P4:P15">SUM(K4,G4)</f>
        <v>75</v>
      </c>
      <c r="Q4" s="29">
        <f aca="true" t="shared" si="1" ref="Q4:Q15">SUM(L4,H4)</f>
        <v>35</v>
      </c>
      <c r="R4" s="31">
        <f>(COUNTIF(O$4:O$15,"&gt;"&amp;O4)*ROWS(O$4:O$14)+COUNTIF(P$4:P$15,"&lt;"&amp;P4))*ROWS(O$4:O$15)+COUNTIF(Q$4:Q$15,"&lt;"&amp;Q4)</f>
        <v>1063</v>
      </c>
      <c r="S4" s="37">
        <f>IF(COUNTIF(R$4:R$15,R4)&gt;1,RANK(R4,R$4:R$15,0)+(COUNT(R$4:R$15)+1-RANK(R4,R$4:R$15,0)-RANK(R4,R$4:R$15,1))/2,RANK(R4,R$4:R$15,0)+(COUNT(R$4:R$15)+1-RANK(R4,R$4:R$15,0)-RANK(R4,R$4:R$15,1)))</f>
        <v>2</v>
      </c>
      <c r="T4" s="34">
        <v>45</v>
      </c>
    </row>
    <row r="5" spans="2:20" ht="19.5" thickBot="1">
      <c r="B5" s="17">
        <v>6</v>
      </c>
      <c r="C5" s="1">
        <v>12</v>
      </c>
      <c r="D5" s="85" t="s">
        <v>146</v>
      </c>
      <c r="E5" s="55"/>
      <c r="F5" s="21"/>
      <c r="G5" s="27">
        <v>38.5</v>
      </c>
      <c r="H5" s="28">
        <v>19</v>
      </c>
      <c r="I5" s="47">
        <f aca="true" t="shared" si="2" ref="I5:I15">COUNTIF(G$4:G$15,"&lt;"&amp;G5)*ROWS(G$4:G$15)+COUNTIF(H$4:H$15,"&lt;"&amp;H5)</f>
        <v>91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27">
        <v>30</v>
      </c>
      <c r="L5" s="28">
        <v>17</v>
      </c>
      <c r="M5" s="47">
        <f aca="true" t="shared" si="4" ref="M5:M15">COUNTIF(K$4:K$15,"&lt;"&amp;K5)*ROWS(K$4:K$15)+COUNTIF(L$4:L$15,"&lt;"&amp;L5)</f>
        <v>117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44">
        <f aca="true" t="shared" si="6" ref="O5:O15">SUM(J5,N5)</f>
        <v>8</v>
      </c>
      <c r="P5" s="41">
        <f t="shared" si="0"/>
        <v>68.5</v>
      </c>
      <c r="Q5" s="26">
        <f t="shared" si="1"/>
        <v>36</v>
      </c>
      <c r="R5" s="32">
        <f aca="true" t="shared" si="7" ref="R5:R15">(COUNTIF(O$4:O$15,"&gt;"&amp;O5)*ROWS(O$4:O$14)+COUNTIF(P$4:P$15,"&lt;"&amp;P5))*ROWS(O$4:O$15)+COUNTIF(Q$4:Q$15,"&lt;"&amp;Q5)</f>
        <v>873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35">
        <v>30</v>
      </c>
    </row>
    <row r="6" spans="2:20" ht="19.5" thickBot="1">
      <c r="B6" s="17">
        <v>4</v>
      </c>
      <c r="C6" s="1">
        <v>10</v>
      </c>
      <c r="D6" s="85" t="s">
        <v>147</v>
      </c>
      <c r="E6" s="55"/>
      <c r="F6" s="21"/>
      <c r="G6" s="27">
        <v>25</v>
      </c>
      <c r="H6" s="28">
        <v>13</v>
      </c>
      <c r="I6" s="47">
        <f t="shared" si="2"/>
        <v>52</v>
      </c>
      <c r="J6" s="50">
        <f t="shared" si="3"/>
        <v>8</v>
      </c>
      <c r="K6" s="27">
        <v>1.5</v>
      </c>
      <c r="L6" s="28">
        <v>1</v>
      </c>
      <c r="M6" s="47">
        <f t="shared" si="4"/>
        <v>0</v>
      </c>
      <c r="N6" s="50">
        <f t="shared" si="5"/>
        <v>12</v>
      </c>
      <c r="O6" s="44">
        <f t="shared" si="6"/>
        <v>20</v>
      </c>
      <c r="P6" s="41">
        <f t="shared" si="0"/>
        <v>26.5</v>
      </c>
      <c r="Q6" s="26">
        <f t="shared" si="1"/>
        <v>14</v>
      </c>
      <c r="R6" s="32">
        <f t="shared" si="7"/>
        <v>158</v>
      </c>
      <c r="S6" s="38">
        <f t="shared" si="8"/>
        <v>10</v>
      </c>
      <c r="T6" s="35">
        <v>10</v>
      </c>
    </row>
    <row r="7" spans="2:20" ht="19.5" thickBot="1">
      <c r="B7" s="17">
        <v>10</v>
      </c>
      <c r="C7" s="1">
        <v>4</v>
      </c>
      <c r="D7" s="85" t="s">
        <v>148</v>
      </c>
      <c r="E7" s="55"/>
      <c r="F7" s="21"/>
      <c r="G7" s="27">
        <v>48</v>
      </c>
      <c r="H7" s="28">
        <v>20</v>
      </c>
      <c r="I7" s="47">
        <f t="shared" si="2"/>
        <v>128</v>
      </c>
      <c r="J7" s="50">
        <f t="shared" si="3"/>
        <v>2</v>
      </c>
      <c r="K7" s="27">
        <v>26</v>
      </c>
      <c r="L7" s="28">
        <v>11</v>
      </c>
      <c r="M7" s="47">
        <f t="shared" si="4"/>
        <v>90</v>
      </c>
      <c r="N7" s="50">
        <f t="shared" si="5"/>
        <v>5</v>
      </c>
      <c r="O7" s="44">
        <f t="shared" si="6"/>
        <v>7</v>
      </c>
      <c r="P7" s="41">
        <f t="shared" si="0"/>
        <v>74</v>
      </c>
      <c r="Q7" s="26">
        <f t="shared" si="1"/>
        <v>31</v>
      </c>
      <c r="R7" s="32">
        <f t="shared" si="7"/>
        <v>1050</v>
      </c>
      <c r="S7" s="38">
        <f t="shared" si="8"/>
        <v>3</v>
      </c>
      <c r="T7" s="35">
        <v>40</v>
      </c>
    </row>
    <row r="8" spans="2:20" ht="19.5" thickBot="1">
      <c r="B8" s="17">
        <v>5</v>
      </c>
      <c r="C8" s="1">
        <v>11</v>
      </c>
      <c r="D8" s="85" t="s">
        <v>149</v>
      </c>
      <c r="E8" s="55" t="s">
        <v>170</v>
      </c>
      <c r="F8" s="21"/>
      <c r="G8" s="27">
        <v>42</v>
      </c>
      <c r="H8" s="28">
        <v>21</v>
      </c>
      <c r="I8" s="47">
        <f t="shared" si="2"/>
        <v>117</v>
      </c>
      <c r="J8" s="50">
        <f t="shared" si="3"/>
        <v>3</v>
      </c>
      <c r="K8" s="27">
        <v>28.5</v>
      </c>
      <c r="L8" s="28">
        <v>17</v>
      </c>
      <c r="M8" s="47">
        <f t="shared" si="4"/>
        <v>105</v>
      </c>
      <c r="N8" s="50">
        <f t="shared" si="5"/>
        <v>4</v>
      </c>
      <c r="O8" s="44">
        <f t="shared" si="6"/>
        <v>7</v>
      </c>
      <c r="P8" s="41">
        <f t="shared" si="0"/>
        <v>70.5</v>
      </c>
      <c r="Q8" s="26">
        <f t="shared" si="1"/>
        <v>38</v>
      </c>
      <c r="R8" s="32">
        <f t="shared" si="7"/>
        <v>1031</v>
      </c>
      <c r="S8" s="38">
        <f t="shared" si="8"/>
        <v>5</v>
      </c>
      <c r="T8" s="35">
        <v>0</v>
      </c>
    </row>
    <row r="9" spans="2:20" ht="19.5" thickBot="1">
      <c r="B9" s="17">
        <v>11</v>
      </c>
      <c r="C9" s="1">
        <v>5</v>
      </c>
      <c r="D9" s="86" t="s">
        <v>150</v>
      </c>
      <c r="E9" s="55"/>
      <c r="F9" s="21"/>
      <c r="G9" s="27">
        <v>23.5</v>
      </c>
      <c r="H9" s="28">
        <v>11</v>
      </c>
      <c r="I9" s="47">
        <f t="shared" si="2"/>
        <v>39</v>
      </c>
      <c r="J9" s="50">
        <f t="shared" si="3"/>
        <v>9</v>
      </c>
      <c r="K9" s="27">
        <v>16</v>
      </c>
      <c r="L9" s="28">
        <v>7</v>
      </c>
      <c r="M9" s="47">
        <f t="shared" si="4"/>
        <v>52</v>
      </c>
      <c r="N9" s="50">
        <f t="shared" si="5"/>
        <v>8</v>
      </c>
      <c r="O9" s="44">
        <f t="shared" si="6"/>
        <v>17</v>
      </c>
      <c r="P9" s="41">
        <f t="shared" si="0"/>
        <v>39.5</v>
      </c>
      <c r="Q9" s="26">
        <f t="shared" si="1"/>
        <v>18</v>
      </c>
      <c r="R9" s="32">
        <f t="shared" si="7"/>
        <v>448</v>
      </c>
      <c r="S9" s="38">
        <f t="shared" si="8"/>
        <v>8</v>
      </c>
      <c r="T9" s="35">
        <v>20</v>
      </c>
    </row>
    <row r="10" spans="2:20" ht="19.5" thickBot="1">
      <c r="B10" s="17">
        <v>8</v>
      </c>
      <c r="C10" s="1">
        <v>2</v>
      </c>
      <c r="D10" s="85" t="s">
        <v>151</v>
      </c>
      <c r="E10" s="55"/>
      <c r="F10" s="21"/>
      <c r="G10" s="27">
        <v>37</v>
      </c>
      <c r="H10" s="28">
        <v>18</v>
      </c>
      <c r="I10" s="47">
        <f t="shared" si="2"/>
        <v>78</v>
      </c>
      <c r="J10" s="50">
        <f t="shared" si="3"/>
        <v>6</v>
      </c>
      <c r="K10" s="27">
        <v>34.5</v>
      </c>
      <c r="L10" s="28">
        <v>19</v>
      </c>
      <c r="M10" s="47">
        <f t="shared" si="4"/>
        <v>143</v>
      </c>
      <c r="N10" s="50">
        <f t="shared" si="5"/>
        <v>1</v>
      </c>
      <c r="O10" s="44">
        <f t="shared" si="6"/>
        <v>7</v>
      </c>
      <c r="P10" s="41">
        <f t="shared" si="0"/>
        <v>71.5</v>
      </c>
      <c r="Q10" s="26">
        <f t="shared" si="1"/>
        <v>37</v>
      </c>
      <c r="R10" s="32">
        <f t="shared" si="7"/>
        <v>1042</v>
      </c>
      <c r="S10" s="38">
        <f t="shared" si="8"/>
        <v>4</v>
      </c>
      <c r="T10" s="35">
        <v>35</v>
      </c>
    </row>
    <row r="11" spans="2:20" ht="19.5" thickBot="1">
      <c r="B11" s="17">
        <v>1</v>
      </c>
      <c r="C11" s="1">
        <v>7</v>
      </c>
      <c r="D11" s="85" t="s">
        <v>152</v>
      </c>
      <c r="E11" s="55"/>
      <c r="F11" s="21"/>
      <c r="G11" s="27">
        <v>19</v>
      </c>
      <c r="H11" s="28">
        <v>8</v>
      </c>
      <c r="I11" s="47">
        <f t="shared" si="2"/>
        <v>26</v>
      </c>
      <c r="J11" s="50">
        <f t="shared" si="3"/>
        <v>10</v>
      </c>
      <c r="K11" s="27">
        <v>17.5</v>
      </c>
      <c r="L11" s="28">
        <v>7</v>
      </c>
      <c r="M11" s="47">
        <f t="shared" si="4"/>
        <v>64</v>
      </c>
      <c r="N11" s="50">
        <f t="shared" si="5"/>
        <v>7</v>
      </c>
      <c r="O11" s="44">
        <f t="shared" si="6"/>
        <v>17</v>
      </c>
      <c r="P11" s="41">
        <f t="shared" si="0"/>
        <v>36.5</v>
      </c>
      <c r="Q11" s="26">
        <f t="shared" si="1"/>
        <v>15</v>
      </c>
      <c r="R11" s="32">
        <f t="shared" si="7"/>
        <v>435</v>
      </c>
      <c r="S11" s="38">
        <f t="shared" si="8"/>
        <v>9</v>
      </c>
      <c r="T11" s="35">
        <v>15</v>
      </c>
    </row>
    <row r="12" spans="2:20" ht="19.5" thickBot="1">
      <c r="B12" s="17">
        <v>12</v>
      </c>
      <c r="C12" s="1">
        <v>6</v>
      </c>
      <c r="D12" s="85" t="s">
        <v>153</v>
      </c>
      <c r="E12" s="55"/>
      <c r="F12" s="21"/>
      <c r="G12" s="27">
        <v>33</v>
      </c>
      <c r="H12" s="28">
        <v>16</v>
      </c>
      <c r="I12" s="47">
        <f t="shared" si="2"/>
        <v>65</v>
      </c>
      <c r="J12" s="50">
        <f t="shared" si="3"/>
        <v>7</v>
      </c>
      <c r="K12" s="27">
        <v>10</v>
      </c>
      <c r="L12" s="28">
        <v>4</v>
      </c>
      <c r="M12" s="47">
        <f t="shared" si="4"/>
        <v>26</v>
      </c>
      <c r="N12" s="50">
        <f t="shared" si="5"/>
        <v>10</v>
      </c>
      <c r="O12" s="44">
        <f t="shared" si="6"/>
        <v>17</v>
      </c>
      <c r="P12" s="41">
        <f t="shared" si="0"/>
        <v>43</v>
      </c>
      <c r="Q12" s="26">
        <f t="shared" si="1"/>
        <v>20</v>
      </c>
      <c r="R12" s="32">
        <f t="shared" si="7"/>
        <v>461</v>
      </c>
      <c r="S12" s="38">
        <f t="shared" si="8"/>
        <v>7</v>
      </c>
      <c r="T12" s="35">
        <v>25</v>
      </c>
    </row>
    <row r="13" spans="2:20" ht="19.5" thickBot="1">
      <c r="B13" s="17">
        <v>2</v>
      </c>
      <c r="C13" s="1">
        <v>8</v>
      </c>
      <c r="D13" s="85" t="s">
        <v>154</v>
      </c>
      <c r="E13" s="55"/>
      <c r="F13" s="21"/>
      <c r="G13" s="27">
        <v>38.5</v>
      </c>
      <c r="H13" s="28">
        <v>21</v>
      </c>
      <c r="I13" s="47">
        <f t="shared" si="2"/>
        <v>93</v>
      </c>
      <c r="J13" s="50">
        <f t="shared" si="3"/>
        <v>4</v>
      </c>
      <c r="K13" s="27">
        <v>31.5</v>
      </c>
      <c r="L13" s="28">
        <v>14</v>
      </c>
      <c r="M13" s="47">
        <f t="shared" si="4"/>
        <v>128</v>
      </c>
      <c r="N13" s="50">
        <f t="shared" si="5"/>
        <v>2</v>
      </c>
      <c r="O13" s="44">
        <f t="shared" si="6"/>
        <v>6</v>
      </c>
      <c r="P13" s="41">
        <f t="shared" si="0"/>
        <v>70</v>
      </c>
      <c r="Q13" s="26">
        <f t="shared" si="1"/>
        <v>35</v>
      </c>
      <c r="R13" s="32">
        <f t="shared" si="7"/>
        <v>1543</v>
      </c>
      <c r="S13" s="38">
        <f t="shared" si="8"/>
        <v>1</v>
      </c>
      <c r="T13" s="35">
        <v>50</v>
      </c>
    </row>
    <row r="14" spans="2:20" ht="19.5" thickBot="1">
      <c r="B14" s="17">
        <v>9</v>
      </c>
      <c r="C14" s="1">
        <v>3</v>
      </c>
      <c r="D14" s="5" t="s">
        <v>155</v>
      </c>
      <c r="E14" s="55" t="s">
        <v>169</v>
      </c>
      <c r="F14" s="21"/>
      <c r="G14" s="27">
        <v>4</v>
      </c>
      <c r="H14" s="28">
        <v>2</v>
      </c>
      <c r="I14" s="47">
        <f t="shared" si="2"/>
        <v>0</v>
      </c>
      <c r="J14" s="50">
        <f t="shared" si="3"/>
        <v>12</v>
      </c>
      <c r="K14" s="27">
        <v>2.5</v>
      </c>
      <c r="L14" s="28">
        <v>1</v>
      </c>
      <c r="M14" s="47">
        <f t="shared" si="4"/>
        <v>12</v>
      </c>
      <c r="N14" s="50">
        <f t="shared" si="5"/>
        <v>11</v>
      </c>
      <c r="O14" s="44">
        <f t="shared" si="6"/>
        <v>23</v>
      </c>
      <c r="P14" s="41">
        <f t="shared" si="0"/>
        <v>6.5</v>
      </c>
      <c r="Q14" s="26">
        <f t="shared" si="1"/>
        <v>3</v>
      </c>
      <c r="R14" s="32">
        <f t="shared" si="7"/>
        <v>0</v>
      </c>
      <c r="S14" s="38">
        <f t="shared" si="8"/>
        <v>12</v>
      </c>
      <c r="T14" s="35">
        <v>0</v>
      </c>
    </row>
    <row r="15" spans="2:20" ht="19.5" thickBot="1">
      <c r="B15" s="18">
        <v>3</v>
      </c>
      <c r="C15" s="19">
        <v>9</v>
      </c>
      <c r="D15" s="87" t="s">
        <v>156</v>
      </c>
      <c r="E15" s="56"/>
      <c r="F15" s="22"/>
      <c r="G15" s="27">
        <v>8.5</v>
      </c>
      <c r="H15" s="28">
        <v>5</v>
      </c>
      <c r="I15" s="48">
        <f t="shared" si="2"/>
        <v>13</v>
      </c>
      <c r="J15" s="51">
        <f t="shared" si="3"/>
        <v>11</v>
      </c>
      <c r="K15" s="27">
        <v>10.5</v>
      </c>
      <c r="L15" s="28">
        <v>6</v>
      </c>
      <c r="M15" s="48">
        <f t="shared" si="4"/>
        <v>39</v>
      </c>
      <c r="N15" s="51">
        <f t="shared" si="5"/>
        <v>9</v>
      </c>
      <c r="O15" s="45">
        <f t="shared" si="6"/>
        <v>20</v>
      </c>
      <c r="P15" s="42">
        <f t="shared" si="0"/>
        <v>19</v>
      </c>
      <c r="Q15" s="30">
        <f t="shared" si="1"/>
        <v>11</v>
      </c>
      <c r="R15" s="33">
        <f t="shared" si="7"/>
        <v>145</v>
      </c>
      <c r="S15" s="39">
        <f t="shared" si="8"/>
        <v>11</v>
      </c>
      <c r="T15" s="36">
        <v>5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78</v>
      </c>
      <c r="K16" s="84"/>
      <c r="L16" s="84"/>
      <c r="M16" s="84"/>
      <c r="N16" s="84">
        <f>SUM(N4:N15)</f>
        <v>78</v>
      </c>
      <c r="O16" s="84">
        <f>SUM(O4:O15)</f>
        <v>156</v>
      </c>
      <c r="P16" s="84"/>
      <c r="Q16" s="84"/>
      <c r="R16" s="84"/>
      <c r="S16" s="84"/>
      <c r="T16" s="84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2.140625" style="0" customWidth="1"/>
    <col min="6" max="6" width="7.28125" style="0" hidden="1" customWidth="1"/>
    <col min="7" max="7" width="8.140625" style="0" customWidth="1"/>
    <col min="8" max="8" width="7.00390625" style="0" customWidth="1"/>
    <col min="9" max="9" width="10.28125" style="0" hidden="1" customWidth="1"/>
    <col min="11" max="11" width="7.57421875" style="0" customWidth="1"/>
    <col min="12" max="12" width="6.8515625" style="0" customWidth="1"/>
    <col min="13" max="13" width="0" style="0" hidden="1" customWidth="1"/>
    <col min="14" max="14" width="9.57421875" style="0" customWidth="1"/>
    <col min="15" max="15" width="8.421875" style="0" customWidth="1"/>
    <col min="16" max="16" width="7.8515625" style="0" customWidth="1"/>
    <col min="17" max="17" width="7.7109375" style="0" customWidth="1"/>
    <col min="18" max="18" width="0" style="0" hidden="1" customWidth="1"/>
  </cols>
  <sheetData>
    <row r="1" ht="13.5" thickBot="1"/>
    <row r="2" spans="2:20" ht="18.75" thickBot="1">
      <c r="B2" s="127" t="s">
        <v>118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6" t="s">
        <v>1</v>
      </c>
      <c r="E3" s="6" t="s">
        <v>2</v>
      </c>
      <c r="F3" s="7" t="s">
        <v>106</v>
      </c>
      <c r="G3" s="8" t="s">
        <v>3</v>
      </c>
      <c r="H3" s="9" t="s">
        <v>4</v>
      </c>
      <c r="I3" s="10"/>
      <c r="J3" s="11" t="s">
        <v>5</v>
      </c>
      <c r="K3" s="8" t="s">
        <v>6</v>
      </c>
      <c r="L3" s="9" t="s">
        <v>7</v>
      </c>
      <c r="M3" s="10"/>
      <c r="N3" s="10" t="s">
        <v>8</v>
      </c>
      <c r="O3" s="23" t="s">
        <v>9</v>
      </c>
      <c r="P3" s="24" t="s">
        <v>10</v>
      </c>
      <c r="Q3" s="25" t="s">
        <v>11</v>
      </c>
      <c r="R3" s="12"/>
      <c r="S3" s="13" t="s">
        <v>12</v>
      </c>
      <c r="T3" s="11" t="s">
        <v>13</v>
      </c>
    </row>
    <row r="4" spans="2:20" ht="19.5" thickBot="1">
      <c r="B4" s="14">
        <v>6</v>
      </c>
      <c r="C4" s="15">
        <v>12</v>
      </c>
      <c r="D4" s="16" t="s">
        <v>157</v>
      </c>
      <c r="E4" s="54"/>
      <c r="F4" s="20"/>
      <c r="G4" s="27">
        <v>100.5</v>
      </c>
      <c r="H4" s="28">
        <v>44</v>
      </c>
      <c r="I4" s="46">
        <f>COUNTIF(G$4:G$15,"&lt;"&amp;G4)*ROWS(G$4:G$15)+COUNTIF(H$4:H$15,"&lt;"&amp;H4)</f>
        <v>143</v>
      </c>
      <c r="J4" s="49">
        <f>IF(COUNTIF(I$4:I$15,I4)&gt;1,RANK(I4,I$4:I$15,0)+(COUNT(I$4:I$15)+1-RANK(I4,I$4:I$15,0)-RANK(I4,I$4:I$15,1))/2,RANK(I4,I$4:I$15,0)+(COUNT(I$4:I$15)+1-RANK(I4,I$4:I$15,0)-RANK(I4,I$4:I$15,1)))</f>
        <v>1</v>
      </c>
      <c r="K4" s="27">
        <v>32.5</v>
      </c>
      <c r="L4" s="28">
        <v>22</v>
      </c>
      <c r="M4" s="46">
        <f>COUNTIF(K$4:K$15,"&lt;"&amp;K4)*ROWS(K$4:K$15)+COUNTIF(L$4:L$15,"&lt;"&amp;L4)</f>
        <v>81</v>
      </c>
      <c r="N4" s="49">
        <f>IF(COUNTIF(M$4:M$15,M4)&gt;1,RANK(M4,M$4:M$15,0)+(COUNT(M$4:M$15)+1-RANK(M4,M$4:M$15,0)-RANK(M4,M$4:M$15,1))/2,RANK(M4,M$4:M$15,0)+(COUNT(M$4:M$15)+1-RANK(M4,M$4:M$15,0)-RANK(M4,M$4:M$15,1)))</f>
        <v>6</v>
      </c>
      <c r="O4" s="43">
        <f>SUM(J4,N4)</f>
        <v>7</v>
      </c>
      <c r="P4" s="40">
        <f aca="true" t="shared" si="0" ref="P4:P15">SUM(K4,G4)</f>
        <v>133</v>
      </c>
      <c r="Q4" s="29">
        <f aca="true" t="shared" si="1" ref="Q4:Q15">SUM(L4,H4)</f>
        <v>66</v>
      </c>
      <c r="R4" s="31">
        <f>(COUNTIF(O$4:O$15,"&gt;"&amp;O4)*ROWS(O$4:O$14)+COUNTIF(P$4:P$15,"&lt;"&amp;P4))*ROWS(O$4:O$15)+COUNTIF(Q$4:Q$15,"&lt;"&amp;Q4)</f>
        <v>1463</v>
      </c>
      <c r="S4" s="37">
        <f>IF(COUNTIF(R$4:R$15,R4)&gt;1,RANK(R4,R$4:R$15,0)+(COUNT(R$4:R$15)+1-RANK(R4,R$4:R$15,0)-RANK(R4,R$4:R$15,1))/2,RANK(R4,R$4:R$15,0)+(COUNT(R$4:R$15)+1-RANK(R4,R$4:R$15,0)-RANK(R4,R$4:R$15,1)))</f>
        <v>2</v>
      </c>
      <c r="T4" s="34">
        <v>45</v>
      </c>
    </row>
    <row r="5" spans="2:20" ht="19.5" thickBot="1">
      <c r="B5" s="17">
        <v>12</v>
      </c>
      <c r="C5" s="1">
        <v>6</v>
      </c>
      <c r="D5" s="85" t="s">
        <v>158</v>
      </c>
      <c r="E5" s="55"/>
      <c r="F5" s="21"/>
      <c r="G5" s="27">
        <v>43</v>
      </c>
      <c r="H5" s="28">
        <v>30</v>
      </c>
      <c r="I5" s="47">
        <f aca="true" t="shared" si="2" ref="I5:I15">COUNTIF(G$4:G$15,"&lt;"&amp;G5)*ROWS(G$4:G$15)+COUNTIF(H$4:H$15,"&lt;"&amp;H5)</f>
        <v>70</v>
      </c>
      <c r="J5" s="50">
        <f aca="true" t="shared" si="3" ref="J5:J15">IF(COUNTIF(I$4:I$15,I5)&gt;1,RANK(I5,I$4:I$15,0)+(COUNT(I$4:I$15)+1-RANK(I5,I$4:I$15,0)-RANK(I5,I$4:I$15,1))/2,RANK(I5,I$4:I$15,0)+(COUNT(I$4:I$15)+1-RANK(I5,I$4:I$15,0)-RANK(I5,I$4:I$15,1)))</f>
        <v>7</v>
      </c>
      <c r="K5" s="27">
        <v>27.5</v>
      </c>
      <c r="L5" s="28">
        <v>15</v>
      </c>
      <c r="M5" s="47">
        <f aca="true" t="shared" si="4" ref="M5:M15">COUNTIF(K$4:K$15,"&lt;"&amp;K5)*ROWS(K$4:K$15)+COUNTIF(L$4:L$15,"&lt;"&amp;L5)</f>
        <v>53</v>
      </c>
      <c r="N5" s="50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44">
        <f aca="true" t="shared" si="6" ref="O5:O15">SUM(J5,N5)</f>
        <v>15</v>
      </c>
      <c r="P5" s="41">
        <f t="shared" si="0"/>
        <v>70.5</v>
      </c>
      <c r="Q5" s="26">
        <f t="shared" si="1"/>
        <v>45</v>
      </c>
      <c r="R5" s="32">
        <f aca="true" t="shared" si="7" ref="R5:R15">(COUNTIF(O$4:O$15,"&gt;"&amp;O5)*ROWS(O$4:O$14)+COUNTIF(P$4:P$15,"&lt;"&amp;P5))*ROWS(O$4:O$15)+COUNTIF(Q$4:Q$15,"&lt;"&amp;Q5)</f>
        <v>584</v>
      </c>
      <c r="S5" s="38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35">
        <v>20</v>
      </c>
    </row>
    <row r="6" spans="2:20" ht="19.5" thickBot="1">
      <c r="B6" s="17">
        <v>11</v>
      </c>
      <c r="C6" s="1">
        <v>5</v>
      </c>
      <c r="D6" s="85" t="s">
        <v>159</v>
      </c>
      <c r="E6" s="55"/>
      <c r="F6" s="21"/>
      <c r="G6" s="27">
        <v>21</v>
      </c>
      <c r="H6" s="28">
        <v>12</v>
      </c>
      <c r="I6" s="47">
        <f t="shared" si="2"/>
        <v>13</v>
      </c>
      <c r="J6" s="50">
        <f t="shared" si="3"/>
        <v>11</v>
      </c>
      <c r="K6" s="27">
        <v>35</v>
      </c>
      <c r="L6" s="28">
        <v>16</v>
      </c>
      <c r="M6" s="47">
        <f t="shared" si="4"/>
        <v>90</v>
      </c>
      <c r="N6" s="50">
        <f t="shared" si="5"/>
        <v>5</v>
      </c>
      <c r="O6" s="44">
        <f t="shared" si="6"/>
        <v>16</v>
      </c>
      <c r="P6" s="41">
        <f t="shared" si="0"/>
        <v>56</v>
      </c>
      <c r="Q6" s="26">
        <f t="shared" si="1"/>
        <v>28</v>
      </c>
      <c r="R6" s="32">
        <f t="shared" si="7"/>
        <v>277</v>
      </c>
      <c r="S6" s="38">
        <f t="shared" si="8"/>
        <v>10</v>
      </c>
      <c r="T6" s="35">
        <v>10</v>
      </c>
    </row>
    <row r="7" spans="2:20" ht="19.5" thickBot="1">
      <c r="B7" s="17">
        <v>7</v>
      </c>
      <c r="C7" s="1">
        <v>1</v>
      </c>
      <c r="D7" s="93" t="s">
        <v>160</v>
      </c>
      <c r="E7" s="55"/>
      <c r="F7" s="21"/>
      <c r="G7" s="27">
        <v>33.5</v>
      </c>
      <c r="H7" s="28">
        <v>17</v>
      </c>
      <c r="I7" s="47">
        <f t="shared" si="2"/>
        <v>27</v>
      </c>
      <c r="J7" s="50">
        <f t="shared" si="3"/>
        <v>10</v>
      </c>
      <c r="K7" s="27">
        <v>76</v>
      </c>
      <c r="L7" s="28">
        <v>30</v>
      </c>
      <c r="M7" s="47">
        <f t="shared" si="4"/>
        <v>142</v>
      </c>
      <c r="N7" s="50">
        <f t="shared" si="5"/>
        <v>1</v>
      </c>
      <c r="O7" s="44">
        <f t="shared" si="6"/>
        <v>11</v>
      </c>
      <c r="P7" s="41">
        <f t="shared" si="0"/>
        <v>109.5</v>
      </c>
      <c r="Q7" s="26">
        <f t="shared" si="1"/>
        <v>47</v>
      </c>
      <c r="R7" s="32">
        <f t="shared" si="7"/>
        <v>1053</v>
      </c>
      <c r="S7" s="38">
        <f t="shared" si="8"/>
        <v>4</v>
      </c>
      <c r="T7" s="35">
        <v>35</v>
      </c>
    </row>
    <row r="8" spans="2:20" ht="19.5" thickBot="1">
      <c r="B8" s="17">
        <v>3</v>
      </c>
      <c r="C8" s="1">
        <v>9</v>
      </c>
      <c r="D8" s="85" t="s">
        <v>161</v>
      </c>
      <c r="E8" s="55"/>
      <c r="F8" s="21"/>
      <c r="G8" s="27">
        <v>43.5</v>
      </c>
      <c r="H8" s="28">
        <v>25</v>
      </c>
      <c r="I8" s="47">
        <f t="shared" si="2"/>
        <v>80</v>
      </c>
      <c r="J8" s="50">
        <f t="shared" si="3"/>
        <v>6</v>
      </c>
      <c r="K8" s="27">
        <v>28</v>
      </c>
      <c r="L8" s="28">
        <v>14</v>
      </c>
      <c r="M8" s="47">
        <f t="shared" si="4"/>
        <v>64</v>
      </c>
      <c r="N8" s="50">
        <f t="shared" si="5"/>
        <v>7</v>
      </c>
      <c r="O8" s="44">
        <f t="shared" si="6"/>
        <v>13</v>
      </c>
      <c r="P8" s="41">
        <f t="shared" si="0"/>
        <v>71.5</v>
      </c>
      <c r="Q8" s="26">
        <f t="shared" si="1"/>
        <v>39</v>
      </c>
      <c r="R8" s="32">
        <f t="shared" si="7"/>
        <v>725</v>
      </c>
      <c r="S8" s="38">
        <f t="shared" si="8"/>
        <v>7</v>
      </c>
      <c r="T8" s="35">
        <v>25</v>
      </c>
    </row>
    <row r="9" spans="2:20" ht="19.5" thickBot="1">
      <c r="B9" s="17">
        <v>9</v>
      </c>
      <c r="C9" s="1">
        <v>3</v>
      </c>
      <c r="D9" s="86" t="s">
        <v>162</v>
      </c>
      <c r="E9" s="55"/>
      <c r="F9" s="21"/>
      <c r="G9" s="27">
        <v>41.5</v>
      </c>
      <c r="H9" s="28">
        <v>20</v>
      </c>
      <c r="I9" s="47">
        <f t="shared" si="2"/>
        <v>52</v>
      </c>
      <c r="J9" s="50">
        <f t="shared" si="3"/>
        <v>8</v>
      </c>
      <c r="K9" s="27">
        <v>22</v>
      </c>
      <c r="L9" s="28">
        <v>13</v>
      </c>
      <c r="M9" s="47">
        <f t="shared" si="4"/>
        <v>39</v>
      </c>
      <c r="N9" s="50">
        <f t="shared" si="5"/>
        <v>9</v>
      </c>
      <c r="O9" s="44">
        <f t="shared" si="6"/>
        <v>17</v>
      </c>
      <c r="P9" s="41">
        <f t="shared" si="0"/>
        <v>63.5</v>
      </c>
      <c r="Q9" s="26">
        <f t="shared" si="1"/>
        <v>33</v>
      </c>
      <c r="R9" s="32">
        <f t="shared" si="7"/>
        <v>171</v>
      </c>
      <c r="S9" s="38">
        <f t="shared" si="8"/>
        <v>11</v>
      </c>
      <c r="T9" s="35">
        <v>5</v>
      </c>
    </row>
    <row r="10" spans="2:20" ht="19.5" thickBot="1">
      <c r="B10" s="17">
        <v>2</v>
      </c>
      <c r="C10" s="1">
        <v>8</v>
      </c>
      <c r="D10" s="85" t="s">
        <v>163</v>
      </c>
      <c r="E10" s="55" t="s">
        <v>169</v>
      </c>
      <c r="F10" s="21"/>
      <c r="G10" s="27">
        <v>16.5</v>
      </c>
      <c r="H10" s="28">
        <v>10</v>
      </c>
      <c r="I10" s="47">
        <f t="shared" si="2"/>
        <v>0</v>
      </c>
      <c r="J10" s="50">
        <f t="shared" si="3"/>
        <v>12</v>
      </c>
      <c r="K10" s="27">
        <v>21</v>
      </c>
      <c r="L10" s="28">
        <v>10</v>
      </c>
      <c r="M10" s="47">
        <f t="shared" si="4"/>
        <v>26</v>
      </c>
      <c r="N10" s="50">
        <f t="shared" si="5"/>
        <v>10</v>
      </c>
      <c r="O10" s="44">
        <f t="shared" si="6"/>
        <v>22</v>
      </c>
      <c r="P10" s="41">
        <f t="shared" si="0"/>
        <v>37.5</v>
      </c>
      <c r="Q10" s="26">
        <f t="shared" si="1"/>
        <v>20</v>
      </c>
      <c r="R10" s="32">
        <f t="shared" si="7"/>
        <v>0</v>
      </c>
      <c r="S10" s="38">
        <f t="shared" si="8"/>
        <v>12</v>
      </c>
      <c r="T10" s="35">
        <v>0</v>
      </c>
    </row>
    <row r="11" spans="2:20" ht="19.5" thickBot="1">
      <c r="B11" s="17">
        <v>5</v>
      </c>
      <c r="C11" s="1">
        <v>11</v>
      </c>
      <c r="D11" s="85" t="s">
        <v>164</v>
      </c>
      <c r="E11" s="55"/>
      <c r="F11" s="21"/>
      <c r="G11" s="27">
        <v>48.5</v>
      </c>
      <c r="H11" s="28">
        <v>22</v>
      </c>
      <c r="I11" s="47">
        <f t="shared" si="2"/>
        <v>101</v>
      </c>
      <c r="J11" s="50">
        <f t="shared" si="3"/>
        <v>4</v>
      </c>
      <c r="K11" s="27">
        <v>13</v>
      </c>
      <c r="L11" s="28">
        <v>8</v>
      </c>
      <c r="M11" s="47">
        <f t="shared" si="4"/>
        <v>0</v>
      </c>
      <c r="N11" s="50">
        <f t="shared" si="5"/>
        <v>12</v>
      </c>
      <c r="O11" s="44">
        <f t="shared" si="6"/>
        <v>16</v>
      </c>
      <c r="P11" s="41">
        <f t="shared" si="0"/>
        <v>61.5</v>
      </c>
      <c r="Q11" s="26">
        <f t="shared" si="1"/>
        <v>30</v>
      </c>
      <c r="R11" s="32">
        <f t="shared" si="7"/>
        <v>290</v>
      </c>
      <c r="S11" s="38">
        <f t="shared" si="8"/>
        <v>9</v>
      </c>
      <c r="T11" s="35">
        <v>15</v>
      </c>
    </row>
    <row r="12" spans="2:20" ht="19.5" thickBot="1">
      <c r="B12" s="17">
        <v>4</v>
      </c>
      <c r="C12" s="1">
        <v>10</v>
      </c>
      <c r="D12" s="85" t="s">
        <v>165</v>
      </c>
      <c r="E12" s="55"/>
      <c r="F12" s="21"/>
      <c r="G12" s="27">
        <v>40</v>
      </c>
      <c r="H12" s="28">
        <v>16</v>
      </c>
      <c r="I12" s="47">
        <f t="shared" si="2"/>
        <v>38</v>
      </c>
      <c r="J12" s="50">
        <f t="shared" si="3"/>
        <v>9</v>
      </c>
      <c r="K12" s="27">
        <v>58.1</v>
      </c>
      <c r="L12" s="28">
        <v>38</v>
      </c>
      <c r="M12" s="47">
        <f t="shared" si="4"/>
        <v>131</v>
      </c>
      <c r="N12" s="50">
        <f t="shared" si="5"/>
        <v>2</v>
      </c>
      <c r="O12" s="44">
        <f t="shared" si="6"/>
        <v>11</v>
      </c>
      <c r="P12" s="41">
        <f t="shared" si="0"/>
        <v>98.1</v>
      </c>
      <c r="Q12" s="26">
        <f t="shared" si="1"/>
        <v>54</v>
      </c>
      <c r="R12" s="32">
        <f t="shared" si="7"/>
        <v>1042</v>
      </c>
      <c r="S12" s="38">
        <f t="shared" si="8"/>
        <v>5</v>
      </c>
      <c r="T12" s="35">
        <v>30</v>
      </c>
    </row>
    <row r="13" spans="2:20" ht="19.5" thickBot="1">
      <c r="B13" s="17">
        <v>10</v>
      </c>
      <c r="C13" s="1">
        <v>4</v>
      </c>
      <c r="D13" s="85" t="s">
        <v>166</v>
      </c>
      <c r="E13" s="55"/>
      <c r="F13" s="21"/>
      <c r="G13" s="27">
        <v>47.5</v>
      </c>
      <c r="H13" s="28">
        <v>24</v>
      </c>
      <c r="I13" s="47">
        <f t="shared" si="2"/>
        <v>91</v>
      </c>
      <c r="J13" s="50">
        <f t="shared" si="3"/>
        <v>5</v>
      </c>
      <c r="K13" s="27">
        <v>39</v>
      </c>
      <c r="L13" s="28">
        <v>17</v>
      </c>
      <c r="M13" s="47">
        <f t="shared" si="4"/>
        <v>103</v>
      </c>
      <c r="N13" s="50">
        <f t="shared" si="5"/>
        <v>4</v>
      </c>
      <c r="O13" s="44">
        <f t="shared" si="6"/>
        <v>9</v>
      </c>
      <c r="P13" s="41">
        <f t="shared" si="0"/>
        <v>86.5</v>
      </c>
      <c r="Q13" s="26">
        <f t="shared" si="1"/>
        <v>41</v>
      </c>
      <c r="R13" s="32">
        <f t="shared" si="7"/>
        <v>1279</v>
      </c>
      <c r="S13" s="38">
        <f t="shared" si="8"/>
        <v>3</v>
      </c>
      <c r="T13" s="35">
        <v>40</v>
      </c>
    </row>
    <row r="14" spans="2:20" ht="19.5" thickBot="1">
      <c r="B14" s="17">
        <v>1</v>
      </c>
      <c r="C14" s="1">
        <v>7</v>
      </c>
      <c r="D14" s="5" t="s">
        <v>167</v>
      </c>
      <c r="E14" s="55"/>
      <c r="F14" s="21"/>
      <c r="G14" s="27">
        <v>53</v>
      </c>
      <c r="H14" s="28">
        <v>23</v>
      </c>
      <c r="I14" s="47">
        <f t="shared" si="2"/>
        <v>114</v>
      </c>
      <c r="J14" s="50">
        <f t="shared" si="3"/>
        <v>3</v>
      </c>
      <c r="K14" s="27">
        <v>42.5</v>
      </c>
      <c r="L14" s="28">
        <v>17</v>
      </c>
      <c r="M14" s="47">
        <f t="shared" si="4"/>
        <v>115</v>
      </c>
      <c r="N14" s="50">
        <f t="shared" si="5"/>
        <v>3</v>
      </c>
      <c r="O14" s="44">
        <f t="shared" si="6"/>
        <v>6</v>
      </c>
      <c r="P14" s="41">
        <f t="shared" si="0"/>
        <v>95.5</v>
      </c>
      <c r="Q14" s="26">
        <f t="shared" si="1"/>
        <v>40</v>
      </c>
      <c r="R14" s="32">
        <f t="shared" si="7"/>
        <v>1554</v>
      </c>
      <c r="S14" s="38">
        <f t="shared" si="8"/>
        <v>1</v>
      </c>
      <c r="T14" s="35">
        <v>50</v>
      </c>
    </row>
    <row r="15" spans="2:20" ht="19.5" thickBot="1">
      <c r="B15" s="18">
        <v>8</v>
      </c>
      <c r="C15" s="19">
        <v>2</v>
      </c>
      <c r="D15" s="87" t="s">
        <v>168</v>
      </c>
      <c r="E15" s="56" t="s">
        <v>169</v>
      </c>
      <c r="F15" s="22"/>
      <c r="G15" s="27">
        <v>58.5</v>
      </c>
      <c r="H15" s="28">
        <v>26</v>
      </c>
      <c r="I15" s="48">
        <f t="shared" si="2"/>
        <v>129</v>
      </c>
      <c r="J15" s="51">
        <f t="shared" si="3"/>
        <v>2</v>
      </c>
      <c r="K15" s="27">
        <v>13.5</v>
      </c>
      <c r="L15" s="28">
        <v>8</v>
      </c>
      <c r="M15" s="48">
        <f t="shared" si="4"/>
        <v>12</v>
      </c>
      <c r="N15" s="51">
        <f t="shared" si="5"/>
        <v>11</v>
      </c>
      <c r="O15" s="45">
        <f t="shared" si="6"/>
        <v>13</v>
      </c>
      <c r="P15" s="42">
        <f t="shared" si="0"/>
        <v>72</v>
      </c>
      <c r="Q15" s="30">
        <f t="shared" si="1"/>
        <v>34</v>
      </c>
      <c r="R15" s="33">
        <f t="shared" si="7"/>
        <v>736</v>
      </c>
      <c r="S15" s="39">
        <f t="shared" si="8"/>
        <v>6</v>
      </c>
      <c r="T15" s="36">
        <v>0</v>
      </c>
    </row>
    <row r="16" spans="2:20" ht="12.75">
      <c r="B16" s="84"/>
      <c r="C16" s="84"/>
      <c r="D16" s="84"/>
      <c r="E16" s="84"/>
      <c r="F16" s="84"/>
      <c r="G16" s="84"/>
      <c r="H16" s="84"/>
      <c r="I16" s="84"/>
      <c r="J16" s="84">
        <f>SUM(J4:J15)</f>
        <v>78</v>
      </c>
      <c r="K16" s="84"/>
      <c r="L16" s="84"/>
      <c r="M16" s="84"/>
      <c r="N16" s="84">
        <f>SUM(N4:N15)</f>
        <v>78</v>
      </c>
      <c r="O16" s="84">
        <f>SUM(O4:O15)</f>
        <v>156</v>
      </c>
      <c r="P16" s="84"/>
      <c r="Q16" s="84"/>
      <c r="R16" s="84"/>
      <c r="S16" s="84"/>
      <c r="T16" s="84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hp</cp:lastModifiedBy>
  <cp:lastPrinted>2016-09-04T14:06:12Z</cp:lastPrinted>
  <dcterms:created xsi:type="dcterms:W3CDTF">2013-01-10T11:46:53Z</dcterms:created>
  <dcterms:modified xsi:type="dcterms:W3CDTF">2016-11-13T18:29:32Z</dcterms:modified>
  <cp:category/>
  <cp:version/>
  <cp:contentType/>
  <cp:contentStatus/>
</cp:coreProperties>
</file>